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60" windowWidth="17400" windowHeight="6255" activeTab="0"/>
  </bookViews>
  <sheets>
    <sheet name="Results Summary" sheetId="1" r:id="rId1"/>
    <sheet name="Competition" sheetId="2" r:id="rId2"/>
  </sheets>
  <definedNames>
    <definedName name="OLE_LINK3" localSheetId="1">'Competition'!#REF!</definedName>
    <definedName name="OLE_LINK4" localSheetId="1">'Competition'!#REF!</definedName>
    <definedName name="_xlnm.Print_Area" localSheetId="1">'Competition'!$A$1:$Z$55</definedName>
    <definedName name="_xlnm.Print_Area" localSheetId="0">'Results Summary'!$A:$J</definedName>
  </definedNames>
  <calcPr fullCalcOnLoad="1"/>
</workbook>
</file>

<file path=xl/comments2.xml><?xml version="1.0" encoding="utf-8"?>
<comments xmlns="http://schemas.openxmlformats.org/spreadsheetml/2006/main">
  <authors>
    <author>Jake</author>
    <author>Chris Ledger</author>
  </authors>
  <commentList>
    <comment ref="P47" authorId="0">
      <text>
        <r>
          <rPr>
            <b/>
            <sz val="9"/>
            <rFont val="Tahoma"/>
            <family val="2"/>
          </rPr>
          <t>DQ</t>
        </r>
      </text>
    </comment>
    <comment ref="A39" authorId="1">
      <text>
        <r>
          <rPr>
            <b/>
            <sz val="10"/>
            <rFont val="Tahoma"/>
            <family val="0"/>
          </rPr>
          <t>Team Withdrawn</t>
        </r>
      </text>
    </comment>
  </commentList>
</comments>
</file>

<file path=xl/sharedStrings.xml><?xml version="1.0" encoding="utf-8"?>
<sst xmlns="http://schemas.openxmlformats.org/spreadsheetml/2006/main" count="149" uniqueCount="73">
  <si>
    <t>Incident</t>
  </si>
  <si>
    <t>Times</t>
  </si>
  <si>
    <t>Position</t>
  </si>
  <si>
    <t>Totals</t>
  </si>
  <si>
    <t>Team</t>
  </si>
  <si>
    <t>Incident No</t>
  </si>
  <si>
    <t>Tot Points</t>
  </si>
  <si>
    <t>Heat</t>
  </si>
  <si>
    <t>Lane</t>
  </si>
  <si>
    <t>Rope- throw</t>
  </si>
  <si>
    <t>Board Relay</t>
  </si>
  <si>
    <t>Tow Relay</t>
  </si>
  <si>
    <t>Medley Relay</t>
  </si>
  <si>
    <t>Family Tow</t>
  </si>
  <si>
    <t>Tot Pts</t>
  </si>
  <si>
    <t>Tot Time</t>
  </si>
  <si>
    <t>Speed Position</t>
  </si>
  <si>
    <t>Overall Points</t>
  </si>
  <si>
    <t>Overall Psn</t>
  </si>
  <si>
    <t>Rawmarsh</t>
  </si>
  <si>
    <t>Seniors</t>
  </si>
  <si>
    <t>Rawmarsh B</t>
  </si>
  <si>
    <t>Rawmarsh A</t>
  </si>
  <si>
    <t>Sheffield</t>
  </si>
  <si>
    <t>Rookies 12 &amp; Under</t>
  </si>
  <si>
    <t>Rookies 14 &amp; Under</t>
  </si>
  <si>
    <t>Ripley Rascals A</t>
  </si>
  <si>
    <t>Ripley Rascals B</t>
  </si>
  <si>
    <t>Chief Judge</t>
  </si>
  <si>
    <t>Judge 2</t>
  </si>
  <si>
    <t>Judge 3</t>
  </si>
  <si>
    <t>Judge 4</t>
  </si>
  <si>
    <t>Incident Position</t>
  </si>
  <si>
    <t>Speed Totals</t>
  </si>
  <si>
    <t>Derby Phoenix Ice</t>
  </si>
  <si>
    <t>Blyth B</t>
  </si>
  <si>
    <t>Heanor B</t>
  </si>
  <si>
    <t>Colwick Park Blue</t>
  </si>
  <si>
    <t>Heanor A</t>
  </si>
  <si>
    <t>Derby Phoenix Flame</t>
  </si>
  <si>
    <t>Blyth A</t>
  </si>
  <si>
    <t>Lincoln A</t>
  </si>
  <si>
    <t>Sheffield B</t>
  </si>
  <si>
    <t>Scott Hall Harriers</t>
  </si>
  <si>
    <t>Leeds Phoenix</t>
  </si>
  <si>
    <t>Heanor</t>
  </si>
  <si>
    <t>Scott Hall All Stars</t>
  </si>
  <si>
    <t>Derby Phoenix Fireballs</t>
  </si>
  <si>
    <t>Colwick Park Red</t>
  </si>
  <si>
    <t>Sheffield A</t>
  </si>
  <si>
    <t>Lincoln B</t>
  </si>
  <si>
    <t>Juniors 16 &amp; Under</t>
  </si>
  <si>
    <t>Derby Phoenix</t>
  </si>
  <si>
    <t>Scott Hall Jets</t>
  </si>
  <si>
    <t>Lincoln</t>
  </si>
  <si>
    <t>Scott Hall Tornadoes</t>
  </si>
  <si>
    <t>Scott Hall Rhinos</t>
  </si>
  <si>
    <t xml:space="preserve">Leeds </t>
  </si>
  <si>
    <t>Scott Hall Tykes</t>
  </si>
  <si>
    <t>Blyth</t>
  </si>
  <si>
    <t xml:space="preserve"> </t>
  </si>
  <si>
    <t>Eindhoven (NL)</t>
  </si>
  <si>
    <t>Ripley Rascals</t>
  </si>
  <si>
    <t>1st</t>
  </si>
  <si>
    <t>2nd</t>
  </si>
  <si>
    <t>3rd</t>
  </si>
  <si>
    <t>Place</t>
  </si>
  <si>
    <t>Key</t>
  </si>
  <si>
    <t>Competition Results 2009</t>
  </si>
  <si>
    <t>Sheffield Lifesaving Club</t>
  </si>
  <si>
    <t>Overall Posn</t>
  </si>
  <si>
    <t>Speed Posn</t>
  </si>
  <si>
    <t>Incident Posn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</si>
</sst>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#,##0.00\ ;[Red]\(#,##0.00\)"/>
    <numFmt numFmtId="173" formatCode="mm:ss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#,##0.0\ ;[Red]\(#,##0.0\)"/>
    <numFmt numFmtId="178" formatCode="#,##0\ ;[Red]\(#,##0\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trike/>
      <sz val="10"/>
      <color indexed="8"/>
      <name val="Arial"/>
      <family val="2"/>
    </font>
    <font>
      <b/>
      <sz val="9"/>
      <name val="Tahoma"/>
      <family val="2"/>
    </font>
    <font>
      <b/>
      <sz val="10"/>
      <name val="Tahoma"/>
      <family val="0"/>
    </font>
    <font>
      <strike/>
      <sz val="10"/>
      <name val="Arial"/>
      <family val="0"/>
    </font>
    <font>
      <b/>
      <sz val="16"/>
      <name val="Gill Sans Extra Bold"/>
      <family val="2"/>
    </font>
    <font>
      <sz val="10"/>
      <name val="Gill Sans Extra Bold"/>
      <family val="2"/>
    </font>
    <font>
      <sz val="8"/>
      <name val="Arial"/>
      <family val="0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1" applyNumberFormat="0" applyAlignment="0" applyProtection="0"/>
    <xf numFmtId="0" fontId="2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0" fontId="16" fillId="7" borderId="0" applyNumberFormat="0" applyBorder="0" applyAlignment="0" applyProtection="0"/>
    <xf numFmtId="0" fontId="0" fillId="4" borderId="7" applyNumberFormat="0" applyFont="0" applyAlignment="0" applyProtection="0"/>
    <xf numFmtId="0" fontId="18" fillId="16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 horizontal="centerContinuous"/>
    </xf>
    <xf numFmtId="1" fontId="5" fillId="0" borderId="10" xfId="0" applyNumberFormat="1" applyFont="1" applyBorder="1" applyAlignment="1">
      <alignment horizontal="centerContinuous"/>
    </xf>
    <xf numFmtId="173" fontId="4" fillId="0" borderId="10" xfId="0" applyNumberFormat="1" applyFont="1" applyBorder="1" applyAlignment="1">
      <alignment horizontal="centerContinuous"/>
    </xf>
    <xf numFmtId="172" fontId="4" fillId="0" borderId="10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/>
    </xf>
    <xf numFmtId="1" fontId="5" fillId="0" borderId="12" xfId="0" applyNumberFormat="1" applyFont="1" applyBorder="1" applyAlignment="1">
      <alignment horizontal="centerContinuous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>
      <alignment/>
    </xf>
    <xf numFmtId="172" fontId="4" fillId="0" borderId="14" xfId="0" applyNumberFormat="1" applyFont="1" applyBorder="1" applyAlignment="1">
      <alignment/>
    </xf>
    <xf numFmtId="1" fontId="4" fillId="0" borderId="15" xfId="0" applyNumberFormat="1" applyFont="1" applyBorder="1" applyAlignment="1">
      <alignment horizontal="center"/>
    </xf>
    <xf numFmtId="172" fontId="4" fillId="0" borderId="15" xfId="0" applyNumberFormat="1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72" fontId="5" fillId="0" borderId="11" xfId="0" applyNumberFormat="1" applyFont="1" applyBorder="1" applyAlignment="1">
      <alignment/>
    </xf>
    <xf numFmtId="1" fontId="4" fillId="0" borderId="13" xfId="0" applyNumberFormat="1" applyFont="1" applyFill="1" applyBorder="1" applyAlignment="1">
      <alignment/>
    </xf>
    <xf numFmtId="1" fontId="4" fillId="0" borderId="11" xfId="0" applyNumberFormat="1" applyFont="1" applyFill="1" applyBorder="1" applyAlignment="1">
      <alignment/>
    </xf>
    <xf numFmtId="1" fontId="4" fillId="0" borderId="16" xfId="0" applyNumberFormat="1" applyFont="1" applyFill="1" applyBorder="1" applyAlignment="1">
      <alignment horizontal="center"/>
    </xf>
    <xf numFmtId="173" fontId="4" fillId="0" borderId="11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9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172" fontId="4" fillId="0" borderId="20" xfId="0" applyNumberFormat="1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/>
    </xf>
    <xf numFmtId="1" fontId="4" fillId="0" borderId="19" xfId="0" applyNumberFormat="1" applyFont="1" applyFill="1" applyBorder="1" applyAlignment="1">
      <alignment horizontal="right"/>
    </xf>
    <xf numFmtId="172" fontId="4" fillId="0" borderId="19" xfId="0" applyNumberFormat="1" applyFont="1" applyBorder="1" applyAlignment="1">
      <alignment/>
    </xf>
    <xf numFmtId="172" fontId="4" fillId="0" borderId="18" xfId="0" applyNumberFormat="1" applyFont="1" applyBorder="1" applyAlignment="1">
      <alignment/>
    </xf>
    <xf numFmtId="1" fontId="4" fillId="0" borderId="20" xfId="0" applyNumberFormat="1" applyFont="1" applyFill="1" applyBorder="1" applyAlignment="1">
      <alignment/>
    </xf>
    <xf numFmtId="172" fontId="4" fillId="0" borderId="22" xfId="0" applyNumberFormat="1" applyFont="1" applyBorder="1" applyAlignment="1">
      <alignment/>
    </xf>
    <xf numFmtId="1" fontId="6" fillId="0" borderId="23" xfId="0" applyNumberFormat="1" applyFont="1" applyFill="1" applyBorder="1" applyAlignment="1">
      <alignment/>
    </xf>
    <xf numFmtId="1" fontId="6" fillId="0" borderId="12" xfId="0" applyNumberFormat="1" applyFont="1" applyFill="1" applyBorder="1" applyAlignment="1">
      <alignment/>
    </xf>
    <xf numFmtId="1" fontId="4" fillId="0" borderId="24" xfId="0" applyNumberFormat="1" applyFont="1" applyBorder="1" applyAlignment="1">
      <alignment horizontal="center" vertical="center" wrapText="1"/>
    </xf>
    <xf numFmtId="173" fontId="4" fillId="0" borderId="17" xfId="0" applyNumberFormat="1" applyFont="1" applyBorder="1" applyAlignment="1">
      <alignment horizontal="center" vertical="center" textRotation="90" wrapText="1"/>
    </xf>
    <xf numFmtId="173" fontId="4" fillId="0" borderId="17" xfId="0" applyNumberFormat="1" applyFont="1" applyBorder="1" applyAlignment="1" quotePrefix="1">
      <alignment horizontal="center" vertical="center" textRotation="90" wrapText="1"/>
    </xf>
    <xf numFmtId="1" fontId="4" fillId="0" borderId="17" xfId="0" applyNumberFormat="1" applyFont="1" applyBorder="1" applyAlignment="1">
      <alignment horizontal="center" vertical="center" textRotation="90" wrapText="1"/>
    </xf>
    <xf numFmtId="173" fontId="4" fillId="0" borderId="17" xfId="0" applyNumberFormat="1" applyFont="1" applyBorder="1" applyAlignment="1">
      <alignment horizontal="center" vertical="center" wrapText="1"/>
    </xf>
    <xf numFmtId="173" fontId="4" fillId="0" borderId="17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72" fontId="4" fillId="0" borderId="17" xfId="0" applyNumberFormat="1" applyFont="1" applyBorder="1" applyAlignment="1">
      <alignment/>
    </xf>
    <xf numFmtId="1" fontId="4" fillId="0" borderId="25" xfId="0" applyNumberFormat="1" applyFont="1" applyFill="1" applyBorder="1" applyAlignment="1">
      <alignment horizontal="center"/>
    </xf>
    <xf numFmtId="173" fontId="4" fillId="0" borderId="21" xfId="0" applyNumberFormat="1" applyFont="1" applyFill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172" fontId="4" fillId="0" borderId="21" xfId="0" applyNumberFormat="1" applyFont="1" applyBorder="1" applyAlignment="1">
      <alignment/>
    </xf>
    <xf numFmtId="1" fontId="6" fillId="0" borderId="11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" fontId="4" fillId="0" borderId="27" xfId="0" applyNumberFormat="1" applyFont="1" applyFill="1" applyBorder="1" applyAlignment="1">
      <alignment/>
    </xf>
    <xf numFmtId="1" fontId="0" fillId="0" borderId="28" xfId="0" applyNumberForma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4" fillId="0" borderId="29" xfId="0" applyNumberFormat="1" applyFont="1" applyFill="1" applyBorder="1" applyAlignment="1">
      <alignment/>
    </xf>
    <xf numFmtId="1" fontId="0" fillId="0" borderId="30" xfId="0" applyNumberFormat="1" applyFill="1" applyBorder="1" applyAlignment="1">
      <alignment/>
    </xf>
    <xf numFmtId="173" fontId="4" fillId="0" borderId="24" xfId="0" applyNumberFormat="1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/>
    </xf>
    <xf numFmtId="1" fontId="4" fillId="0" borderId="28" xfId="0" applyNumberFormat="1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3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4" fillId="0" borderId="26" xfId="0" applyNumberFormat="1" applyFont="1" applyBorder="1" applyAlignment="1">
      <alignment horizontal="center"/>
    </xf>
    <xf numFmtId="1" fontId="4" fillId="0" borderId="21" xfId="0" applyNumberFormat="1" applyFont="1" applyBorder="1" applyAlignment="1">
      <alignment horizontal="center"/>
    </xf>
    <xf numFmtId="172" fontId="26" fillId="0" borderId="13" xfId="0" applyNumberFormat="1" applyFont="1" applyBorder="1" applyAlignment="1">
      <alignment/>
    </xf>
    <xf numFmtId="1" fontId="26" fillId="0" borderId="15" xfId="0" applyNumberFormat="1" applyFont="1" applyFill="1" applyBorder="1" applyAlignment="1">
      <alignment/>
    </xf>
    <xf numFmtId="1" fontId="26" fillId="0" borderId="14" xfId="0" applyNumberFormat="1" applyFont="1" applyFill="1" applyBorder="1" applyAlignment="1">
      <alignment/>
    </xf>
    <xf numFmtId="172" fontId="4" fillId="0" borderId="20" xfId="0" applyNumberFormat="1" applyFont="1" applyBorder="1" applyAlignment="1">
      <alignment/>
    </xf>
    <xf numFmtId="1" fontId="4" fillId="0" borderId="31" xfId="0" applyNumberFormat="1" applyFont="1" applyFill="1" applyBorder="1" applyAlignment="1">
      <alignment horizontal="right"/>
    </xf>
    <xf numFmtId="1" fontId="4" fillId="0" borderId="32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1" fontId="4" fillId="0" borderId="33" xfId="0" applyNumberFormat="1" applyFont="1" applyFill="1" applyBorder="1" applyAlignment="1">
      <alignment/>
    </xf>
    <xf numFmtId="1" fontId="0" fillId="0" borderId="34" xfId="0" applyNumberFormat="1" applyFill="1" applyBorder="1" applyAlignment="1">
      <alignment/>
    </xf>
    <xf numFmtId="1" fontId="4" fillId="0" borderId="16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1" fontId="4" fillId="0" borderId="35" xfId="0" applyNumberFormat="1" applyFont="1" applyFill="1" applyBorder="1" applyAlignment="1">
      <alignment horizontal="right"/>
    </xf>
    <xf numFmtId="1" fontId="4" fillId="0" borderId="39" xfId="0" applyNumberFormat="1" applyFont="1" applyFill="1" applyBorder="1" applyAlignment="1">
      <alignment horizontal="right"/>
    </xf>
    <xf numFmtId="1" fontId="4" fillId="0" borderId="40" xfId="0" applyNumberFormat="1" applyFont="1" applyFill="1" applyBorder="1" applyAlignment="1">
      <alignment horizontal="right"/>
    </xf>
    <xf numFmtId="1" fontId="4" fillId="0" borderId="41" xfId="0" applyNumberFormat="1" applyFont="1" applyFill="1" applyBorder="1" applyAlignment="1">
      <alignment horizontal="right"/>
    </xf>
    <xf numFmtId="172" fontId="29" fillId="0" borderId="36" xfId="0" applyNumberFormat="1" applyFont="1" applyBorder="1" applyAlignment="1">
      <alignment/>
    </xf>
    <xf numFmtId="1" fontId="4" fillId="0" borderId="42" xfId="0" applyNumberFormat="1" applyFont="1" applyFill="1" applyBorder="1" applyAlignment="1">
      <alignment horizontal="right"/>
    </xf>
    <xf numFmtId="1" fontId="4" fillId="0" borderId="38" xfId="0" applyNumberFormat="1" applyFont="1" applyFill="1" applyBorder="1" applyAlignment="1">
      <alignment horizontal="right"/>
    </xf>
    <xf numFmtId="1" fontId="4" fillId="0" borderId="43" xfId="0" applyNumberFormat="1" applyFont="1" applyFill="1" applyBorder="1" applyAlignment="1">
      <alignment horizontal="right"/>
    </xf>
    <xf numFmtId="0" fontId="0" fillId="18" borderId="35" xfId="0" applyFill="1" applyBorder="1" applyAlignment="1">
      <alignment/>
    </xf>
    <xf numFmtId="0" fontId="0" fillId="19" borderId="35" xfId="0" applyFill="1" applyBorder="1" applyAlignment="1">
      <alignment/>
    </xf>
    <xf numFmtId="0" fontId="0" fillId="20" borderId="35" xfId="0" applyFill="1" applyBorder="1" applyAlignment="1">
      <alignment/>
    </xf>
    <xf numFmtId="0" fontId="0" fillId="0" borderId="36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172" fontId="6" fillId="0" borderId="44" xfId="0" applyNumberFormat="1" applyFont="1" applyBorder="1" applyAlignment="1">
      <alignment horizontal="center"/>
    </xf>
    <xf numFmtId="172" fontId="6" fillId="0" borderId="45" xfId="0" applyNumberFormat="1" applyFont="1" applyBorder="1" applyAlignment="1">
      <alignment horizontal="center"/>
    </xf>
    <xf numFmtId="172" fontId="6" fillId="0" borderId="46" xfId="0" applyNumberFormat="1" applyFont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1" fontId="6" fillId="0" borderId="45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72" fontId="5" fillId="0" borderId="23" xfId="0" applyNumberFormat="1" applyFont="1" applyBorder="1" applyAlignment="1">
      <alignment horizontal="center"/>
    </xf>
    <xf numFmtId="172" fontId="5" fillId="0" borderId="12" xfId="0" applyNumberFormat="1" applyFont="1" applyBorder="1" applyAlignment="1">
      <alignment horizontal="center"/>
    </xf>
    <xf numFmtId="172" fontId="5" fillId="0" borderId="47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172" fontId="6" fillId="0" borderId="47" xfId="0" applyNumberFormat="1" applyFont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center"/>
    </xf>
    <xf numFmtId="1" fontId="6" fillId="0" borderId="50" xfId="0" applyNumberFormat="1" applyFont="1" applyFill="1" applyBorder="1" applyAlignment="1">
      <alignment horizontal="center"/>
    </xf>
    <xf numFmtId="1" fontId="6" fillId="0" borderId="51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  <fill>
        <patternFill>
          <bgColor indexed="52"/>
        </patternFill>
      </fill>
    </dxf>
    <dxf>
      <fill>
        <patternFill>
          <bgColor indexed="22"/>
        </patternFill>
      </fill>
    </dxf>
    <dxf>
      <font>
        <b val="0"/>
        <i val="0"/>
        <color auto="1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314325</xdr:colOff>
      <xdr:row>0</xdr:row>
      <xdr:rowOff>123825</xdr:rowOff>
    </xdr:from>
    <xdr:to>
      <xdr:col>9</xdr:col>
      <xdr:colOff>390525</xdr:colOff>
      <xdr:row>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23825"/>
          <a:ext cx="19050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7"/>
  <sheetViews>
    <sheetView showGridLines="0" tabSelected="1" workbookViewId="0" topLeftCell="A1">
      <selection activeCell="K19" sqref="K19:L19"/>
    </sheetView>
  </sheetViews>
  <sheetFormatPr defaultColWidth="9.140625" defaultRowHeight="12.75"/>
  <cols>
    <col min="1" max="1" width="3.57421875" style="0" customWidth="1"/>
    <col min="2" max="2" width="21.28125" style="0" customWidth="1"/>
  </cols>
  <sheetData>
    <row r="1" spans="2:4" ht="20.25">
      <c r="B1" s="111" t="s">
        <v>69</v>
      </c>
      <c r="C1" s="112"/>
      <c r="D1" s="112"/>
    </row>
    <row r="2" ht="20.25">
      <c r="B2" s="111" t="s">
        <v>68</v>
      </c>
    </row>
    <row r="3" ht="10.5" customHeight="1">
      <c r="B3" s="111"/>
    </row>
    <row r="4" spans="2:6" ht="32.25" customHeight="1" thickBot="1">
      <c r="B4" s="111"/>
      <c r="C4" s="132" t="s">
        <v>71</v>
      </c>
      <c r="D4" s="132" t="s">
        <v>72</v>
      </c>
      <c r="E4" s="132" t="s">
        <v>17</v>
      </c>
      <c r="F4" s="132" t="s">
        <v>70</v>
      </c>
    </row>
    <row r="5" spans="2:6" ht="15.75">
      <c r="B5" s="116" t="s">
        <v>24</v>
      </c>
      <c r="C5" s="130"/>
      <c r="D5" s="130"/>
      <c r="E5" s="130"/>
      <c r="F5" s="131"/>
    </row>
    <row r="6" spans="2:6" ht="12.75">
      <c r="B6" s="97" t="s">
        <v>34</v>
      </c>
      <c r="C6" s="38">
        <v>8</v>
      </c>
      <c r="D6" s="38">
        <v>6</v>
      </c>
      <c r="E6" s="93">
        <v>39</v>
      </c>
      <c r="F6" s="100">
        <v>7</v>
      </c>
    </row>
    <row r="7" spans="2:6" ht="12.75">
      <c r="B7" s="110" t="s">
        <v>26</v>
      </c>
      <c r="C7" s="38">
        <v>4</v>
      </c>
      <c r="D7" s="38">
        <v>2</v>
      </c>
      <c r="E7" s="93">
        <v>23</v>
      </c>
      <c r="F7" s="100">
        <v>3</v>
      </c>
    </row>
    <row r="8" spans="2:6" ht="12.75">
      <c r="B8" s="97" t="s">
        <v>35</v>
      </c>
      <c r="C8" s="38">
        <v>10</v>
      </c>
      <c r="D8" s="38">
        <v>4</v>
      </c>
      <c r="E8" s="93">
        <v>42</v>
      </c>
      <c r="F8" s="100">
        <v>9</v>
      </c>
    </row>
    <row r="9" spans="2:6" ht="12.75">
      <c r="B9" s="97" t="s">
        <v>36</v>
      </c>
      <c r="C9" s="38">
        <v>9</v>
      </c>
      <c r="D9" s="38">
        <v>6</v>
      </c>
      <c r="E9" s="93">
        <v>42</v>
      </c>
      <c r="F9" s="100">
        <v>9</v>
      </c>
    </row>
    <row r="10" spans="2:6" ht="12.75">
      <c r="B10" s="97" t="s">
        <v>37</v>
      </c>
      <c r="C10" s="38">
        <v>7</v>
      </c>
      <c r="D10" s="38">
        <v>5</v>
      </c>
      <c r="E10" s="93">
        <v>35</v>
      </c>
      <c r="F10" s="100">
        <v>5</v>
      </c>
    </row>
    <row r="11" spans="2:6" ht="12.75">
      <c r="B11" s="97" t="s">
        <v>38</v>
      </c>
      <c r="C11" s="38">
        <v>6</v>
      </c>
      <c r="D11" s="38">
        <v>9</v>
      </c>
      <c r="E11" s="93">
        <v>41</v>
      </c>
      <c r="F11" s="100">
        <v>8</v>
      </c>
    </row>
    <row r="12" spans="2:6" ht="12.75">
      <c r="B12" s="110" t="s">
        <v>39</v>
      </c>
      <c r="C12" s="38">
        <v>2</v>
      </c>
      <c r="D12" s="38">
        <v>3</v>
      </c>
      <c r="E12" s="93">
        <v>19</v>
      </c>
      <c r="F12" s="100">
        <v>2</v>
      </c>
    </row>
    <row r="13" spans="2:6" ht="12.75">
      <c r="B13" s="110" t="s">
        <v>40</v>
      </c>
      <c r="C13" s="38">
        <v>1</v>
      </c>
      <c r="D13" s="38">
        <v>1</v>
      </c>
      <c r="E13" s="93">
        <v>12</v>
      </c>
      <c r="F13" s="100">
        <v>1</v>
      </c>
    </row>
    <row r="14" spans="2:9" ht="12.75">
      <c r="B14" s="97" t="s">
        <v>27</v>
      </c>
      <c r="C14" s="38">
        <v>5</v>
      </c>
      <c r="D14" s="38">
        <v>6</v>
      </c>
      <c r="E14" s="93">
        <v>32</v>
      </c>
      <c r="F14" s="100">
        <v>4</v>
      </c>
      <c r="H14" s="92" t="s">
        <v>67</v>
      </c>
      <c r="I14" s="92"/>
    </row>
    <row r="15" spans="2:9" ht="12.75">
      <c r="B15" s="97" t="s">
        <v>19</v>
      </c>
      <c r="C15" s="38">
        <v>3</v>
      </c>
      <c r="D15" s="38">
        <v>10</v>
      </c>
      <c r="E15" s="93">
        <v>38</v>
      </c>
      <c r="F15" s="100">
        <v>6</v>
      </c>
      <c r="H15" s="107" t="s">
        <v>63</v>
      </c>
      <c r="I15" s="92" t="s">
        <v>66</v>
      </c>
    </row>
    <row r="16" spans="2:9" ht="13.5" thickBot="1">
      <c r="B16" s="98" t="s">
        <v>23</v>
      </c>
      <c r="C16" s="101">
        <v>11</v>
      </c>
      <c r="D16" s="101">
        <v>11</v>
      </c>
      <c r="E16" s="96">
        <v>61</v>
      </c>
      <c r="F16" s="102">
        <v>11</v>
      </c>
      <c r="H16" s="108" t="s">
        <v>64</v>
      </c>
      <c r="I16" s="92" t="s">
        <v>66</v>
      </c>
    </row>
    <row r="17" spans="2:9" ht="15.75">
      <c r="B17" s="116" t="s">
        <v>25</v>
      </c>
      <c r="C17" s="117"/>
      <c r="D17" s="117"/>
      <c r="E17" s="117"/>
      <c r="F17" s="118"/>
      <c r="H17" s="109" t="s">
        <v>65</v>
      </c>
      <c r="I17" s="92" t="s">
        <v>66</v>
      </c>
    </row>
    <row r="18" spans="2:6" ht="12.75">
      <c r="B18" s="94" t="s">
        <v>41</v>
      </c>
      <c r="C18" s="38">
        <v>14</v>
      </c>
      <c r="D18" s="38">
        <v>8</v>
      </c>
      <c r="E18" s="93">
        <v>68</v>
      </c>
      <c r="F18" s="100">
        <v>13</v>
      </c>
    </row>
    <row r="19" spans="2:6" ht="12.75">
      <c r="B19" s="94" t="s">
        <v>42</v>
      </c>
      <c r="C19" s="38">
        <v>12</v>
      </c>
      <c r="D19" s="38">
        <v>13</v>
      </c>
      <c r="E19" s="93">
        <v>67</v>
      </c>
      <c r="F19" s="100">
        <v>12</v>
      </c>
    </row>
    <row r="20" spans="2:6" ht="12.75">
      <c r="B20" s="94" t="s">
        <v>43</v>
      </c>
      <c r="C20" s="38">
        <v>7</v>
      </c>
      <c r="D20" s="38">
        <v>12</v>
      </c>
      <c r="E20" s="93">
        <v>53</v>
      </c>
      <c r="F20" s="100">
        <v>9</v>
      </c>
    </row>
    <row r="21" spans="2:6" ht="12.75">
      <c r="B21" s="94" t="s">
        <v>44</v>
      </c>
      <c r="C21" s="38">
        <v>13</v>
      </c>
      <c r="D21" s="38">
        <v>10</v>
      </c>
      <c r="E21" s="93">
        <v>69</v>
      </c>
      <c r="F21" s="100">
        <v>14</v>
      </c>
    </row>
    <row r="22" spans="2:6" ht="12.75">
      <c r="B22" s="94" t="s">
        <v>35</v>
      </c>
      <c r="C22" s="38">
        <v>2</v>
      </c>
      <c r="D22" s="38">
        <v>4</v>
      </c>
      <c r="E22" s="93">
        <v>21</v>
      </c>
      <c r="F22" s="100">
        <v>3</v>
      </c>
    </row>
    <row r="23" spans="2:6" ht="12.75">
      <c r="B23" s="94" t="s">
        <v>45</v>
      </c>
      <c r="C23" s="38">
        <v>6</v>
      </c>
      <c r="D23" s="38">
        <v>6</v>
      </c>
      <c r="E23" s="93">
        <v>39</v>
      </c>
      <c r="F23" s="100">
        <v>5</v>
      </c>
    </row>
    <row r="24" spans="2:6" ht="12.75">
      <c r="B24" s="94" t="s">
        <v>19</v>
      </c>
      <c r="C24" s="38">
        <v>8</v>
      </c>
      <c r="D24" s="38">
        <v>9</v>
      </c>
      <c r="E24" s="93">
        <v>50</v>
      </c>
      <c r="F24" s="100">
        <v>8</v>
      </c>
    </row>
    <row r="25" spans="2:6" ht="12.75">
      <c r="B25" s="94" t="s">
        <v>46</v>
      </c>
      <c r="C25" s="38">
        <v>3</v>
      </c>
      <c r="D25" s="38">
        <v>2</v>
      </c>
      <c r="E25" s="93">
        <v>20</v>
      </c>
      <c r="F25" s="100">
        <v>2</v>
      </c>
    </row>
    <row r="26" spans="2:6" ht="12.75">
      <c r="B26" s="94" t="s">
        <v>62</v>
      </c>
      <c r="C26" s="38">
        <v>4</v>
      </c>
      <c r="D26" s="38">
        <v>1</v>
      </c>
      <c r="E26" s="93">
        <v>22</v>
      </c>
      <c r="F26" s="100">
        <v>4</v>
      </c>
    </row>
    <row r="27" spans="2:6" ht="12.75">
      <c r="B27" s="94" t="s">
        <v>40</v>
      </c>
      <c r="C27" s="38">
        <v>1</v>
      </c>
      <c r="D27" s="38">
        <v>3</v>
      </c>
      <c r="E27" s="93">
        <v>14</v>
      </c>
      <c r="F27" s="100">
        <v>1</v>
      </c>
    </row>
    <row r="28" spans="2:6" ht="12.75">
      <c r="B28" s="94" t="s">
        <v>47</v>
      </c>
      <c r="C28" s="38">
        <v>5</v>
      </c>
      <c r="D28" s="38">
        <v>7</v>
      </c>
      <c r="E28" s="93">
        <v>40</v>
      </c>
      <c r="F28" s="100">
        <v>6</v>
      </c>
    </row>
    <row r="29" spans="2:6" ht="12.75">
      <c r="B29" s="94" t="s">
        <v>48</v>
      </c>
      <c r="C29" s="38">
        <v>10</v>
      </c>
      <c r="D29" s="38">
        <v>11</v>
      </c>
      <c r="E29" s="93">
        <v>56</v>
      </c>
      <c r="F29" s="100">
        <v>10</v>
      </c>
    </row>
    <row r="30" spans="2:6" ht="12.75">
      <c r="B30" s="94" t="s">
        <v>49</v>
      </c>
      <c r="C30" s="38">
        <v>9</v>
      </c>
      <c r="D30" s="38">
        <v>13</v>
      </c>
      <c r="E30" s="93">
        <v>60</v>
      </c>
      <c r="F30" s="100">
        <v>11</v>
      </c>
    </row>
    <row r="31" spans="2:6" ht="13.5" thickBot="1">
      <c r="B31" s="95" t="s">
        <v>50</v>
      </c>
      <c r="C31" s="101">
        <v>11</v>
      </c>
      <c r="D31" s="101">
        <v>5</v>
      </c>
      <c r="E31" s="96">
        <v>49</v>
      </c>
      <c r="F31" s="102">
        <v>7</v>
      </c>
    </row>
    <row r="32" spans="2:6" ht="15.75">
      <c r="B32" s="116" t="s">
        <v>51</v>
      </c>
      <c r="C32" s="117"/>
      <c r="D32" s="117"/>
      <c r="E32" s="117"/>
      <c r="F32" s="118"/>
    </row>
    <row r="33" spans="2:6" ht="12.75">
      <c r="B33" s="94" t="s">
        <v>52</v>
      </c>
      <c r="C33" s="38">
        <v>5</v>
      </c>
      <c r="D33" s="38">
        <v>8</v>
      </c>
      <c r="E33" s="93">
        <v>37</v>
      </c>
      <c r="F33" s="100">
        <v>6</v>
      </c>
    </row>
    <row r="34" spans="2:6" ht="12.75">
      <c r="B34" s="94" t="s">
        <v>53</v>
      </c>
      <c r="C34" s="38">
        <v>6</v>
      </c>
      <c r="D34" s="38">
        <v>7</v>
      </c>
      <c r="E34" s="93">
        <v>38</v>
      </c>
      <c r="F34" s="100">
        <v>7</v>
      </c>
    </row>
    <row r="35" spans="2:6" ht="12.75">
      <c r="B35" s="94" t="s">
        <v>48</v>
      </c>
      <c r="C35" s="38">
        <v>1</v>
      </c>
      <c r="D35" s="38">
        <v>4</v>
      </c>
      <c r="E35" s="93">
        <v>18</v>
      </c>
      <c r="F35" s="100">
        <v>2</v>
      </c>
    </row>
    <row r="36" spans="2:6" ht="12.75">
      <c r="B36" s="94" t="s">
        <v>49</v>
      </c>
      <c r="C36" s="38">
        <v>4</v>
      </c>
      <c r="D36" s="38">
        <v>10</v>
      </c>
      <c r="E36" s="93">
        <v>40</v>
      </c>
      <c r="F36" s="100">
        <v>8</v>
      </c>
    </row>
    <row r="37" spans="2:6" ht="12.75">
      <c r="B37" s="94" t="s">
        <v>40</v>
      </c>
      <c r="C37" s="38">
        <v>2</v>
      </c>
      <c r="D37" s="38">
        <v>2</v>
      </c>
      <c r="E37" s="93">
        <v>15</v>
      </c>
      <c r="F37" s="100">
        <v>1</v>
      </c>
    </row>
    <row r="38" spans="2:6" ht="12.75">
      <c r="B38" s="94" t="s">
        <v>54</v>
      </c>
      <c r="C38" s="38">
        <v>9</v>
      </c>
      <c r="D38" s="38">
        <v>9</v>
      </c>
      <c r="E38" s="93">
        <v>56</v>
      </c>
      <c r="F38" s="100">
        <v>10</v>
      </c>
    </row>
    <row r="39" spans="2:6" ht="12.75">
      <c r="B39" s="94" t="s">
        <v>35</v>
      </c>
      <c r="C39" s="38">
        <v>10</v>
      </c>
      <c r="D39" s="38">
        <v>1</v>
      </c>
      <c r="E39" s="93">
        <v>40</v>
      </c>
      <c r="F39" s="100">
        <v>8</v>
      </c>
    </row>
    <row r="40" spans="2:6" ht="12.75">
      <c r="B40" s="94" t="s">
        <v>37</v>
      </c>
      <c r="C40" s="38">
        <v>7</v>
      </c>
      <c r="D40" s="38">
        <v>3</v>
      </c>
      <c r="E40" s="93">
        <v>31</v>
      </c>
      <c r="F40" s="100">
        <v>4</v>
      </c>
    </row>
    <row r="41" spans="2:6" ht="12.75">
      <c r="B41" s="103" t="s">
        <v>44</v>
      </c>
      <c r="C41" s="38">
        <v>12</v>
      </c>
      <c r="D41" s="38">
        <v>10</v>
      </c>
      <c r="E41" s="93">
        <v>66</v>
      </c>
      <c r="F41" s="100">
        <v>12</v>
      </c>
    </row>
    <row r="42" spans="2:6" ht="12.75">
      <c r="B42" s="94" t="s">
        <v>55</v>
      </c>
      <c r="C42" s="38">
        <v>8</v>
      </c>
      <c r="D42" s="38">
        <v>5</v>
      </c>
      <c r="E42" s="93">
        <v>36</v>
      </c>
      <c r="F42" s="100">
        <v>5</v>
      </c>
    </row>
    <row r="43" spans="2:6" ht="12.75">
      <c r="B43" s="94" t="s">
        <v>19</v>
      </c>
      <c r="C43" s="38">
        <v>3</v>
      </c>
      <c r="D43" s="38">
        <v>6</v>
      </c>
      <c r="E43" s="93">
        <v>23</v>
      </c>
      <c r="F43" s="100">
        <v>3</v>
      </c>
    </row>
    <row r="44" spans="2:6" ht="13.5" thickBot="1">
      <c r="B44" s="95" t="s">
        <v>42</v>
      </c>
      <c r="C44" s="101">
        <v>11</v>
      </c>
      <c r="D44" s="101">
        <v>10</v>
      </c>
      <c r="E44" s="96">
        <v>59</v>
      </c>
      <c r="F44" s="102">
        <v>11</v>
      </c>
    </row>
    <row r="45" spans="2:6" ht="15.75">
      <c r="B45" s="113" t="s">
        <v>20</v>
      </c>
      <c r="C45" s="114"/>
      <c r="D45" s="114"/>
      <c r="E45" s="114"/>
      <c r="F45" s="115"/>
    </row>
    <row r="46" spans="2:6" ht="12.75">
      <c r="B46" s="94" t="s">
        <v>22</v>
      </c>
      <c r="C46" s="99">
        <v>5</v>
      </c>
      <c r="D46" s="99">
        <v>4</v>
      </c>
      <c r="E46" s="93">
        <v>30</v>
      </c>
      <c r="F46" s="104">
        <v>4</v>
      </c>
    </row>
    <row r="47" spans="2:6" ht="12.75">
      <c r="B47" s="94" t="s">
        <v>45</v>
      </c>
      <c r="C47" s="99">
        <v>4</v>
      </c>
      <c r="D47" s="99">
        <v>11</v>
      </c>
      <c r="E47" s="93">
        <v>42</v>
      </c>
      <c r="F47" s="104">
        <v>6</v>
      </c>
    </row>
    <row r="48" spans="2:6" ht="12.75">
      <c r="B48" s="94" t="s">
        <v>56</v>
      </c>
      <c r="C48" s="99">
        <v>9</v>
      </c>
      <c r="D48" s="99">
        <v>4</v>
      </c>
      <c r="E48" s="93">
        <v>38</v>
      </c>
      <c r="F48" s="104">
        <v>5</v>
      </c>
    </row>
    <row r="49" spans="2:6" ht="12.75">
      <c r="B49" s="94" t="s">
        <v>48</v>
      </c>
      <c r="C49" s="99">
        <v>6</v>
      </c>
      <c r="D49" s="99">
        <v>10</v>
      </c>
      <c r="E49" s="93">
        <v>46</v>
      </c>
      <c r="F49" s="104">
        <v>9</v>
      </c>
    </row>
    <row r="50" spans="2:6" ht="12.75">
      <c r="B50" s="94" t="s">
        <v>61</v>
      </c>
      <c r="C50" s="99">
        <v>8</v>
      </c>
      <c r="D50" s="99">
        <v>12</v>
      </c>
      <c r="E50" s="93">
        <v>53</v>
      </c>
      <c r="F50" s="104">
        <v>10</v>
      </c>
    </row>
    <row r="51" spans="2:6" ht="12.75">
      <c r="B51" s="94" t="s">
        <v>57</v>
      </c>
      <c r="C51" s="99">
        <v>11</v>
      </c>
      <c r="D51" s="99">
        <v>3</v>
      </c>
      <c r="E51" s="93">
        <v>45</v>
      </c>
      <c r="F51" s="104">
        <v>8</v>
      </c>
    </row>
    <row r="52" spans="2:6" ht="12.75">
      <c r="B52" s="94" t="s">
        <v>58</v>
      </c>
      <c r="C52" s="99">
        <v>2</v>
      </c>
      <c r="D52" s="99">
        <v>2</v>
      </c>
      <c r="E52" s="93">
        <v>15</v>
      </c>
      <c r="F52" s="104">
        <v>2</v>
      </c>
    </row>
    <row r="53" spans="2:6" ht="12.75">
      <c r="B53" s="94" t="s">
        <v>37</v>
      </c>
      <c r="C53" s="99">
        <v>3</v>
      </c>
      <c r="D53" s="99">
        <v>6</v>
      </c>
      <c r="E53" s="93">
        <v>24</v>
      </c>
      <c r="F53" s="104">
        <v>3</v>
      </c>
    </row>
    <row r="54" spans="2:6" ht="12.75">
      <c r="B54" s="94" t="s">
        <v>59</v>
      </c>
      <c r="C54" s="99">
        <v>7</v>
      </c>
      <c r="D54" s="99">
        <v>8</v>
      </c>
      <c r="E54" s="93">
        <v>43</v>
      </c>
      <c r="F54" s="104">
        <v>7</v>
      </c>
    </row>
    <row r="55" spans="2:6" ht="12.75">
      <c r="B55" s="97" t="s">
        <v>21</v>
      </c>
      <c r="C55" s="99">
        <v>12</v>
      </c>
      <c r="D55" s="99">
        <v>7</v>
      </c>
      <c r="E55" s="93">
        <v>58</v>
      </c>
      <c r="F55" s="104">
        <v>12</v>
      </c>
    </row>
    <row r="56" spans="2:6" ht="12.75">
      <c r="B56" s="97" t="s">
        <v>44</v>
      </c>
      <c r="C56" s="99">
        <v>1</v>
      </c>
      <c r="D56" s="99">
        <v>1</v>
      </c>
      <c r="E56" s="93">
        <v>7</v>
      </c>
      <c r="F56" s="104">
        <v>1</v>
      </c>
    </row>
    <row r="57" spans="2:6" ht="13.5" thickBot="1">
      <c r="B57" s="98" t="s">
        <v>54</v>
      </c>
      <c r="C57" s="105">
        <v>10</v>
      </c>
      <c r="D57" s="105">
        <v>9</v>
      </c>
      <c r="E57" s="96">
        <v>55</v>
      </c>
      <c r="F57" s="106">
        <v>11</v>
      </c>
    </row>
  </sheetData>
  <mergeCells count="4">
    <mergeCell ref="B45:F45"/>
    <mergeCell ref="B5:F5"/>
    <mergeCell ref="B17:F17"/>
    <mergeCell ref="B32:F32"/>
  </mergeCells>
  <conditionalFormatting sqref="C6:D16 F6:F16 C18:D31 F18:F31 C33:D44 F33:F44 C46:D57 F46:F57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7"/>
  <sheetViews>
    <sheetView zoomScale="82" zoomScaleNormal="82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9" sqref="A39"/>
    </sheetView>
  </sheetViews>
  <sheetFormatPr defaultColWidth="9.140625" defaultRowHeight="12.75"/>
  <cols>
    <col min="1" max="1" width="19.7109375" style="15" customWidth="1"/>
    <col min="2" max="2" width="8.140625" style="19" customWidth="1"/>
    <col min="3" max="3" width="9.8515625" style="8" bestFit="1" customWidth="1"/>
    <col min="4" max="4" width="7.57421875" style="2" customWidth="1"/>
    <col min="5" max="5" width="8.00390625" style="17" customWidth="1"/>
    <col min="6" max="6" width="5.00390625" style="9" customWidth="1"/>
    <col min="7" max="10" width="5.8515625" style="8" customWidth="1"/>
    <col min="11" max="11" width="7.421875" style="8" customWidth="1"/>
    <col min="12" max="12" width="4.8515625" style="9" customWidth="1"/>
    <col min="13" max="13" width="5.00390625" style="1" customWidth="1"/>
    <col min="14" max="18" width="8.7109375" style="7" customWidth="1"/>
    <col min="19" max="23" width="5.421875" style="1" customWidth="1"/>
    <col min="24" max="24" width="7.28125" style="1" customWidth="1"/>
    <col min="25" max="25" width="9.28125" style="7" bestFit="1" customWidth="1"/>
    <col min="26" max="26" width="7.421875" style="2" bestFit="1" customWidth="1"/>
    <col min="27" max="16384" width="9.140625" style="2" customWidth="1"/>
  </cols>
  <sheetData>
    <row r="1" spans="2:25" ht="12.75">
      <c r="B1" s="119" t="s">
        <v>3</v>
      </c>
      <c r="C1" s="120"/>
      <c r="D1" s="120"/>
      <c r="E1" s="121"/>
      <c r="F1" s="14" t="s">
        <v>0</v>
      </c>
      <c r="G1" s="14"/>
      <c r="H1" s="14"/>
      <c r="I1" s="14"/>
      <c r="J1" s="14"/>
      <c r="K1" s="14"/>
      <c r="L1" s="1"/>
      <c r="N1" s="3" t="s">
        <v>1</v>
      </c>
      <c r="O1" s="3"/>
      <c r="P1" s="3"/>
      <c r="Q1" s="3"/>
      <c r="R1" s="3"/>
      <c r="S1" s="4" t="s">
        <v>2</v>
      </c>
      <c r="T1" s="4"/>
      <c r="U1" s="4"/>
      <c r="V1" s="4"/>
      <c r="W1" s="4"/>
      <c r="X1" s="4" t="s">
        <v>33</v>
      </c>
      <c r="Y1" s="5"/>
    </row>
    <row r="2" spans="1:26" s="6" customFormat="1" ht="36.75" customHeight="1">
      <c r="A2" s="32" t="s">
        <v>4</v>
      </c>
      <c r="B2" s="33" t="s">
        <v>16</v>
      </c>
      <c r="C2" s="34" t="s">
        <v>32</v>
      </c>
      <c r="D2" s="35" t="s">
        <v>17</v>
      </c>
      <c r="E2" s="36" t="s">
        <v>18</v>
      </c>
      <c r="F2" s="45" t="s">
        <v>5</v>
      </c>
      <c r="G2" s="46" t="s">
        <v>28</v>
      </c>
      <c r="H2" s="46" t="s">
        <v>29</v>
      </c>
      <c r="I2" s="46" t="s">
        <v>30</v>
      </c>
      <c r="J2" s="46" t="s">
        <v>31</v>
      </c>
      <c r="K2" s="34" t="s">
        <v>6</v>
      </c>
      <c r="L2" s="45" t="s">
        <v>7</v>
      </c>
      <c r="M2" s="34" t="s">
        <v>8</v>
      </c>
      <c r="N2" s="47" t="s">
        <v>9</v>
      </c>
      <c r="O2" s="46" t="s">
        <v>10</v>
      </c>
      <c r="P2" s="46" t="s">
        <v>11</v>
      </c>
      <c r="Q2" s="47" t="s">
        <v>12</v>
      </c>
      <c r="R2" s="46" t="s">
        <v>13</v>
      </c>
      <c r="S2" s="47" t="str">
        <f>N2</f>
        <v>Rope- throw</v>
      </c>
      <c r="T2" s="48" t="str">
        <f>O2</f>
        <v>Board Relay</v>
      </c>
      <c r="U2" s="46" t="str">
        <f>P2</f>
        <v>Tow Relay</v>
      </c>
      <c r="V2" s="48" t="str">
        <f>Q2</f>
        <v>Medley Relay</v>
      </c>
      <c r="W2" s="48" t="s">
        <v>13</v>
      </c>
      <c r="X2" s="34" t="s">
        <v>14</v>
      </c>
      <c r="Y2" s="49" t="s">
        <v>15</v>
      </c>
      <c r="Z2" s="35"/>
    </row>
    <row r="3" spans="1:27" s="13" customFormat="1" ht="27.75" customHeight="1">
      <c r="A3" s="122" t="s">
        <v>24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7"/>
      <c r="M3" s="127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8"/>
      <c r="AA3" s="21"/>
    </row>
    <row r="4" spans="1:26" ht="12.75">
      <c r="A4" s="30" t="s">
        <v>34</v>
      </c>
      <c r="B4" s="38">
        <f>IF(Z4&lt;&gt;"",RANK(Z4,$Z$4:$Z$14,1),"")</f>
        <v>8</v>
      </c>
      <c r="C4" s="38">
        <f>RANK(K4,$K$4:$K$14,0)</f>
        <v>6</v>
      </c>
      <c r="D4" s="37">
        <f aca="true" t="shared" si="0" ref="D4:D13">C4*2+X4</f>
        <v>39</v>
      </c>
      <c r="E4" s="38">
        <f>RANK(D4,$D$4:$D$14,1)</f>
        <v>7</v>
      </c>
      <c r="F4" s="53">
        <v>1</v>
      </c>
      <c r="G4" s="37">
        <v>80</v>
      </c>
      <c r="H4" s="37">
        <v>0</v>
      </c>
      <c r="I4" s="37"/>
      <c r="J4" s="37"/>
      <c r="K4" s="58">
        <f aca="true" t="shared" si="1" ref="K4:K13">SUM(G4:J4)</f>
        <v>80</v>
      </c>
      <c r="L4" s="61">
        <v>1</v>
      </c>
      <c r="M4" s="62">
        <v>1</v>
      </c>
      <c r="N4" s="59">
        <v>0.001388888888888889</v>
      </c>
      <c r="O4" s="12">
        <v>0.0010295138888888888</v>
      </c>
      <c r="P4" s="54"/>
      <c r="Q4" s="12">
        <v>0.0013796296296296297</v>
      </c>
      <c r="R4" s="54">
        <v>0.0004431712962962963</v>
      </c>
      <c r="S4" s="55">
        <f>IF(N4&lt;&gt;"",RANK(N4,N$4:N$14,1),"")</f>
        <v>8</v>
      </c>
      <c r="T4" s="55">
        <f>IF(O4&lt;&gt;"",RANK(O4,O$4:O$14,1),"")</f>
        <v>3</v>
      </c>
      <c r="U4" s="55">
        <f>IF(P4&lt;&gt;"",RANK(P4,P$4:P$14,1),"")</f>
      </c>
      <c r="V4" s="55">
        <f>IF(Q4&lt;&gt;"",RANK(Q4,Q$4:Q$14,1),"")</f>
        <v>8</v>
      </c>
      <c r="W4" s="55">
        <f>IF(R4&lt;&gt;"",RANK(R4,R$4:R$14,1),"")</f>
        <v>8</v>
      </c>
      <c r="X4" s="55">
        <f aca="true" t="shared" si="2" ref="X4:X13">SUM(S4:W4)</f>
        <v>27</v>
      </c>
      <c r="Y4" s="54">
        <f aca="true" t="shared" si="3" ref="Y4:Y13">SUM(N4:R4)</f>
        <v>0.0042412037037037045</v>
      </c>
      <c r="Z4" s="56">
        <f aca="true" t="shared" si="4" ref="Z4:Z13">X4*10+Y4</f>
        <v>270.0042412037037</v>
      </c>
    </row>
    <row r="5" spans="1:26" ht="12.75">
      <c r="A5" s="31" t="s">
        <v>26</v>
      </c>
      <c r="B5" s="38">
        <f aca="true" t="shared" si="5" ref="B5:B14">IF(Z5&lt;&gt;"",RANK(Z5,$Z$4:$Z$14,1),"")</f>
        <v>4</v>
      </c>
      <c r="C5" s="38">
        <f aca="true" t="shared" si="6" ref="C5:C14">RANK(K5,$K$4:$K$14,0)</f>
        <v>2</v>
      </c>
      <c r="D5" s="11">
        <f t="shared" si="0"/>
        <v>23</v>
      </c>
      <c r="E5" s="38">
        <f aca="true" t="shared" si="7" ref="E5:E14">RANK(D5,$D$4:$D$14,1)</f>
        <v>3</v>
      </c>
      <c r="F5" s="20">
        <v>2</v>
      </c>
      <c r="G5" s="11">
        <v>110</v>
      </c>
      <c r="H5" s="11">
        <v>40</v>
      </c>
      <c r="I5" s="11"/>
      <c r="J5" s="11"/>
      <c r="K5" s="22">
        <f t="shared" si="1"/>
        <v>150</v>
      </c>
      <c r="L5" s="63">
        <v>1</v>
      </c>
      <c r="M5" s="64">
        <v>2</v>
      </c>
      <c r="N5" s="25">
        <v>0.0006342592592592592</v>
      </c>
      <c r="O5" s="12">
        <v>0.0012559027777777779</v>
      </c>
      <c r="P5" s="12"/>
      <c r="Q5" s="12">
        <v>0.0010511574074074076</v>
      </c>
      <c r="R5" s="12">
        <v>0.00045763888888888894</v>
      </c>
      <c r="S5" s="55">
        <f aca="true" t="shared" si="8" ref="S5:S14">IF(N5&lt;&gt;"",RANK(N5,N$4:N$14,1),"")</f>
        <v>1</v>
      </c>
      <c r="T5" s="10">
        <f aca="true" t="shared" si="9" ref="T5:T14">IF(O5&lt;&gt;"",RANK(O5,O$4:O$14,1),"")</f>
        <v>8</v>
      </c>
      <c r="U5" s="55">
        <f aca="true" t="shared" si="10" ref="U5:U14">IF(P5&lt;&gt;"",RANK(P5,P$4:P$14,1),"")</f>
      </c>
      <c r="V5" s="55">
        <f aca="true" t="shared" si="11" ref="V5:V14">IF(Q5&lt;&gt;"",RANK(Q5,Q$4:Q$14,1),"")</f>
        <v>1</v>
      </c>
      <c r="W5" s="55">
        <f aca="true" t="shared" si="12" ref="W5:W14">IF(R5&lt;&gt;"",RANK(R5,R$4:R$14,1),"")</f>
        <v>9</v>
      </c>
      <c r="X5" s="10">
        <f t="shared" si="2"/>
        <v>19</v>
      </c>
      <c r="Y5" s="12">
        <f t="shared" si="3"/>
        <v>0.0033989583333333333</v>
      </c>
      <c r="Z5" s="2">
        <f t="shared" si="4"/>
        <v>190.00339895833332</v>
      </c>
    </row>
    <row r="6" spans="1:26" ht="12.75">
      <c r="A6" s="31" t="s">
        <v>35</v>
      </c>
      <c r="B6" s="38">
        <f t="shared" si="5"/>
        <v>10</v>
      </c>
      <c r="C6" s="38">
        <f t="shared" si="6"/>
        <v>4</v>
      </c>
      <c r="D6" s="11">
        <f t="shared" si="0"/>
        <v>42</v>
      </c>
      <c r="E6" s="38">
        <f t="shared" si="7"/>
        <v>9</v>
      </c>
      <c r="F6" s="20">
        <v>3</v>
      </c>
      <c r="G6" s="11">
        <v>100</v>
      </c>
      <c r="H6" s="11">
        <v>0</v>
      </c>
      <c r="I6" s="11"/>
      <c r="J6" s="11"/>
      <c r="K6" s="22">
        <f t="shared" si="1"/>
        <v>100</v>
      </c>
      <c r="L6" s="63">
        <v>1</v>
      </c>
      <c r="M6" s="64">
        <v>3</v>
      </c>
      <c r="N6" s="25">
        <v>0.0012287037037037039</v>
      </c>
      <c r="O6" s="12">
        <v>0.0013480324074074074</v>
      </c>
      <c r="P6" s="12"/>
      <c r="Q6" s="12">
        <v>0.0014475694444444443</v>
      </c>
      <c r="R6" s="12">
        <v>0.00044305555555555553</v>
      </c>
      <c r="S6" s="55">
        <f t="shared" si="8"/>
        <v>6</v>
      </c>
      <c r="T6" s="10">
        <f t="shared" si="9"/>
        <v>11</v>
      </c>
      <c r="U6" s="55">
        <f t="shared" si="10"/>
      </c>
      <c r="V6" s="55">
        <f t="shared" si="11"/>
        <v>10</v>
      </c>
      <c r="W6" s="55">
        <f t="shared" si="12"/>
        <v>7</v>
      </c>
      <c r="X6" s="10">
        <f t="shared" si="2"/>
        <v>34</v>
      </c>
      <c r="Y6" s="12">
        <f t="shared" si="3"/>
        <v>0.004467361111111111</v>
      </c>
      <c r="Z6" s="2">
        <f t="shared" si="4"/>
        <v>340.0044673611111</v>
      </c>
    </row>
    <row r="7" spans="1:26" ht="12.75">
      <c r="A7" s="31" t="s">
        <v>36</v>
      </c>
      <c r="B7" s="38">
        <f t="shared" si="5"/>
        <v>9</v>
      </c>
      <c r="C7" s="38">
        <f t="shared" si="6"/>
        <v>6</v>
      </c>
      <c r="D7" s="11">
        <f t="shared" si="0"/>
        <v>42</v>
      </c>
      <c r="E7" s="38">
        <f t="shared" si="7"/>
        <v>9</v>
      </c>
      <c r="F7" s="20">
        <v>4</v>
      </c>
      <c r="G7" s="11">
        <v>80</v>
      </c>
      <c r="H7" s="11">
        <v>0</v>
      </c>
      <c r="I7" s="11"/>
      <c r="J7" s="11"/>
      <c r="K7" s="22">
        <f t="shared" si="1"/>
        <v>80</v>
      </c>
      <c r="L7" s="63">
        <v>1</v>
      </c>
      <c r="M7" s="64">
        <v>4</v>
      </c>
      <c r="N7" s="60">
        <v>0.001388888888888889</v>
      </c>
      <c r="O7" s="12">
        <v>0.0012377314814814814</v>
      </c>
      <c r="Q7" s="12">
        <v>0.001412037037037037</v>
      </c>
      <c r="R7" s="7">
        <v>0.0004358796296296296</v>
      </c>
      <c r="S7" s="55">
        <f t="shared" si="8"/>
        <v>8</v>
      </c>
      <c r="T7" s="10">
        <f t="shared" si="9"/>
        <v>7</v>
      </c>
      <c r="U7" s="55">
        <f t="shared" si="10"/>
      </c>
      <c r="V7" s="55">
        <f t="shared" si="11"/>
        <v>9</v>
      </c>
      <c r="W7" s="55">
        <f t="shared" si="12"/>
        <v>6</v>
      </c>
      <c r="X7" s="10">
        <f t="shared" si="2"/>
        <v>30</v>
      </c>
      <c r="Y7" s="12">
        <f t="shared" si="3"/>
        <v>0.004474537037037037</v>
      </c>
      <c r="Z7" s="2">
        <f t="shared" si="4"/>
        <v>300.004474537037</v>
      </c>
    </row>
    <row r="8" spans="1:26" ht="12.75">
      <c r="A8" s="31" t="s">
        <v>37</v>
      </c>
      <c r="B8" s="38">
        <f t="shared" si="5"/>
        <v>7</v>
      </c>
      <c r="C8" s="38">
        <f t="shared" si="6"/>
        <v>5</v>
      </c>
      <c r="D8" s="11">
        <f t="shared" si="0"/>
        <v>35</v>
      </c>
      <c r="E8" s="38">
        <f t="shared" si="7"/>
        <v>5</v>
      </c>
      <c r="F8" s="20">
        <v>5</v>
      </c>
      <c r="G8" s="11">
        <v>85</v>
      </c>
      <c r="H8" s="11">
        <v>0</v>
      </c>
      <c r="I8" s="11"/>
      <c r="J8" s="11"/>
      <c r="K8" s="22">
        <f t="shared" si="1"/>
        <v>85</v>
      </c>
      <c r="L8" s="65">
        <v>1</v>
      </c>
      <c r="M8" s="66">
        <v>5</v>
      </c>
      <c r="N8" s="25">
        <v>0.00126875</v>
      </c>
      <c r="O8" s="12">
        <v>0.0012564814814814815</v>
      </c>
      <c r="P8" s="12"/>
      <c r="Q8" s="12">
        <v>0.0012019675925925928</v>
      </c>
      <c r="R8" s="12">
        <v>0.00043217592592592597</v>
      </c>
      <c r="S8" s="55">
        <f t="shared" si="8"/>
        <v>7</v>
      </c>
      <c r="T8" s="10">
        <f t="shared" si="9"/>
        <v>9</v>
      </c>
      <c r="U8" s="55">
        <f t="shared" si="10"/>
      </c>
      <c r="V8" s="55">
        <f t="shared" si="11"/>
        <v>5</v>
      </c>
      <c r="W8" s="55">
        <f t="shared" si="12"/>
        <v>4</v>
      </c>
      <c r="X8" s="10">
        <f t="shared" si="2"/>
        <v>25</v>
      </c>
      <c r="Y8" s="12">
        <f t="shared" si="3"/>
        <v>0.004159375000000001</v>
      </c>
      <c r="Z8" s="2">
        <f t="shared" si="4"/>
        <v>250.004159375</v>
      </c>
    </row>
    <row r="9" spans="1:26" ht="12.75">
      <c r="A9" s="31" t="s">
        <v>38</v>
      </c>
      <c r="B9" s="38">
        <f t="shared" si="5"/>
        <v>6</v>
      </c>
      <c r="C9" s="38">
        <f t="shared" si="6"/>
        <v>9</v>
      </c>
      <c r="D9" s="11">
        <f t="shared" si="0"/>
        <v>41</v>
      </c>
      <c r="E9" s="38">
        <f t="shared" si="7"/>
        <v>8</v>
      </c>
      <c r="F9" s="20">
        <v>6</v>
      </c>
      <c r="G9" s="11">
        <v>75</v>
      </c>
      <c r="H9" s="11">
        <v>0</v>
      </c>
      <c r="I9" s="11"/>
      <c r="J9" s="11"/>
      <c r="K9" s="22">
        <f t="shared" si="1"/>
        <v>75</v>
      </c>
      <c r="L9" s="61">
        <v>2</v>
      </c>
      <c r="M9" s="62">
        <v>1</v>
      </c>
      <c r="N9" s="25">
        <v>0.001388888888888889</v>
      </c>
      <c r="O9" s="12">
        <v>0.0011237268518518519</v>
      </c>
      <c r="P9" s="12"/>
      <c r="Q9" s="12">
        <v>0.0012971064814814815</v>
      </c>
      <c r="R9" s="12">
        <v>0.0004309027777777777</v>
      </c>
      <c r="S9" s="55">
        <f t="shared" si="8"/>
        <v>8</v>
      </c>
      <c r="T9" s="10">
        <f t="shared" si="9"/>
        <v>5</v>
      </c>
      <c r="U9" s="55">
        <f t="shared" si="10"/>
      </c>
      <c r="V9" s="55">
        <f t="shared" si="11"/>
        <v>7</v>
      </c>
      <c r="W9" s="55">
        <f t="shared" si="12"/>
        <v>3</v>
      </c>
      <c r="X9" s="10">
        <f t="shared" si="2"/>
        <v>23</v>
      </c>
      <c r="Y9" s="12">
        <f t="shared" si="3"/>
        <v>0.004240625</v>
      </c>
      <c r="Z9" s="2">
        <f t="shared" si="4"/>
        <v>230.004240625</v>
      </c>
    </row>
    <row r="10" spans="1:26" ht="12.75">
      <c r="A10" s="31" t="s">
        <v>39</v>
      </c>
      <c r="B10" s="38">
        <f t="shared" si="5"/>
        <v>2</v>
      </c>
      <c r="C10" s="38">
        <f t="shared" si="6"/>
        <v>3</v>
      </c>
      <c r="D10" s="11">
        <f t="shared" si="0"/>
        <v>19</v>
      </c>
      <c r="E10" s="38">
        <f t="shared" si="7"/>
        <v>2</v>
      </c>
      <c r="F10" s="20">
        <v>7</v>
      </c>
      <c r="G10" s="11">
        <v>104</v>
      </c>
      <c r="H10" s="11">
        <v>0</v>
      </c>
      <c r="I10" s="11"/>
      <c r="J10" s="11"/>
      <c r="K10" s="22">
        <f t="shared" si="1"/>
        <v>104</v>
      </c>
      <c r="L10" s="63">
        <v>2</v>
      </c>
      <c r="M10" s="64">
        <v>2</v>
      </c>
      <c r="N10" s="25">
        <v>0.0007488425925925926</v>
      </c>
      <c r="O10" s="12">
        <v>0.0012167824074074075</v>
      </c>
      <c r="P10" s="12"/>
      <c r="Q10" s="12">
        <v>0.0011905092592592592</v>
      </c>
      <c r="R10" s="12">
        <v>0.000324537037037037</v>
      </c>
      <c r="S10" s="55">
        <f t="shared" si="8"/>
        <v>2</v>
      </c>
      <c r="T10" s="10">
        <f t="shared" si="9"/>
        <v>6</v>
      </c>
      <c r="U10" s="55">
        <f t="shared" si="10"/>
      </c>
      <c r="V10" s="55">
        <f t="shared" si="11"/>
        <v>4</v>
      </c>
      <c r="W10" s="55">
        <f t="shared" si="12"/>
        <v>1</v>
      </c>
      <c r="X10" s="10">
        <f t="shared" si="2"/>
        <v>13</v>
      </c>
      <c r="Y10" s="12">
        <f t="shared" si="3"/>
        <v>0.003480671296296297</v>
      </c>
      <c r="Z10" s="2">
        <f t="shared" si="4"/>
        <v>130.0034806712963</v>
      </c>
    </row>
    <row r="11" spans="1:26" ht="12.75">
      <c r="A11" s="31" t="s">
        <v>40</v>
      </c>
      <c r="B11" s="38">
        <f t="shared" si="5"/>
        <v>1</v>
      </c>
      <c r="C11" s="38">
        <f t="shared" si="6"/>
        <v>1</v>
      </c>
      <c r="D11" s="11">
        <f t="shared" si="0"/>
        <v>12</v>
      </c>
      <c r="E11" s="38">
        <f t="shared" si="7"/>
        <v>1</v>
      </c>
      <c r="F11" s="20">
        <v>8</v>
      </c>
      <c r="G11" s="11">
        <v>169</v>
      </c>
      <c r="H11" s="11">
        <v>0</v>
      </c>
      <c r="I11" s="11"/>
      <c r="J11" s="11"/>
      <c r="K11" s="22">
        <f t="shared" si="1"/>
        <v>169</v>
      </c>
      <c r="L11" s="63">
        <v>2</v>
      </c>
      <c r="M11" s="64">
        <v>3</v>
      </c>
      <c r="N11" s="25">
        <v>0.0012030092592592594</v>
      </c>
      <c r="O11" s="12">
        <v>0.0008430555555555556</v>
      </c>
      <c r="P11" s="12"/>
      <c r="Q11" s="12">
        <v>0.0011128472222222223</v>
      </c>
      <c r="R11" s="12">
        <v>0.0003356481481481481</v>
      </c>
      <c r="S11" s="55">
        <f t="shared" si="8"/>
        <v>5</v>
      </c>
      <c r="T11" s="10">
        <f t="shared" si="9"/>
        <v>1</v>
      </c>
      <c r="U11" s="55">
        <f t="shared" si="10"/>
      </c>
      <c r="V11" s="55">
        <f t="shared" si="11"/>
        <v>2</v>
      </c>
      <c r="W11" s="55">
        <f t="shared" si="12"/>
        <v>2</v>
      </c>
      <c r="X11" s="10">
        <f t="shared" si="2"/>
        <v>10</v>
      </c>
      <c r="Y11" s="12">
        <f t="shared" si="3"/>
        <v>0.0034945601851851856</v>
      </c>
      <c r="Z11" s="2">
        <f t="shared" si="4"/>
        <v>100.00349456018519</v>
      </c>
    </row>
    <row r="12" spans="1:26" ht="12.75">
      <c r="A12" s="31" t="s">
        <v>27</v>
      </c>
      <c r="B12" s="38">
        <f t="shared" si="5"/>
        <v>5</v>
      </c>
      <c r="C12" s="38">
        <f t="shared" si="6"/>
        <v>6</v>
      </c>
      <c r="D12" s="11">
        <f t="shared" si="0"/>
        <v>32</v>
      </c>
      <c r="E12" s="38">
        <f t="shared" si="7"/>
        <v>4</v>
      </c>
      <c r="F12" s="20">
        <v>9</v>
      </c>
      <c r="G12" s="11">
        <v>80</v>
      </c>
      <c r="H12" s="11">
        <v>0</v>
      </c>
      <c r="I12" s="11"/>
      <c r="J12" s="11"/>
      <c r="K12" s="22">
        <f t="shared" si="1"/>
        <v>80</v>
      </c>
      <c r="L12" s="63">
        <v>2</v>
      </c>
      <c r="M12" s="64">
        <v>4</v>
      </c>
      <c r="N12" s="25">
        <v>0.0009288194444444444</v>
      </c>
      <c r="O12" s="12">
        <v>0.000889814814814815</v>
      </c>
      <c r="P12" s="12"/>
      <c r="Q12" s="12">
        <v>0.001139699074074074</v>
      </c>
      <c r="R12" s="12">
        <v>0.0004738425925925926</v>
      </c>
      <c r="S12" s="55">
        <f t="shared" si="8"/>
        <v>4</v>
      </c>
      <c r="T12" s="10">
        <f t="shared" si="9"/>
        <v>2</v>
      </c>
      <c r="U12" s="55">
        <f t="shared" si="10"/>
      </c>
      <c r="V12" s="55">
        <f t="shared" si="11"/>
        <v>3</v>
      </c>
      <c r="W12" s="55">
        <f t="shared" si="12"/>
        <v>11</v>
      </c>
      <c r="X12" s="10">
        <f t="shared" si="2"/>
        <v>20</v>
      </c>
      <c r="Y12" s="12">
        <f t="shared" si="3"/>
        <v>0.003432175925925926</v>
      </c>
      <c r="Z12" s="2">
        <f t="shared" si="4"/>
        <v>200.00343217592592</v>
      </c>
    </row>
    <row r="13" spans="1:26" ht="12.75">
      <c r="A13" s="29" t="s">
        <v>19</v>
      </c>
      <c r="B13" s="38">
        <f t="shared" si="5"/>
        <v>3</v>
      </c>
      <c r="C13" s="38">
        <f t="shared" si="6"/>
        <v>10</v>
      </c>
      <c r="D13" s="26">
        <f t="shared" si="0"/>
        <v>38</v>
      </c>
      <c r="E13" s="38">
        <f t="shared" si="7"/>
        <v>6</v>
      </c>
      <c r="F13" s="24">
        <v>10</v>
      </c>
      <c r="G13" s="26">
        <v>60</v>
      </c>
      <c r="H13" s="26">
        <v>0</v>
      </c>
      <c r="I13" s="26"/>
      <c r="J13" s="26"/>
      <c r="K13" s="41">
        <f t="shared" si="1"/>
        <v>60</v>
      </c>
      <c r="L13" s="90">
        <v>2</v>
      </c>
      <c r="M13" s="91">
        <v>5</v>
      </c>
      <c r="N13" s="67">
        <v>0.0008401620370370369</v>
      </c>
      <c r="O13" s="12">
        <v>0.001095949074074074</v>
      </c>
      <c r="P13" s="50"/>
      <c r="Q13" s="12">
        <v>0.001277662037037037</v>
      </c>
      <c r="R13" s="50">
        <v>0.00043506944444444447</v>
      </c>
      <c r="S13" s="55">
        <f t="shared" si="8"/>
        <v>3</v>
      </c>
      <c r="T13" s="51">
        <f t="shared" si="9"/>
        <v>4</v>
      </c>
      <c r="U13" s="55">
        <f t="shared" si="10"/>
      </c>
      <c r="V13" s="55">
        <f t="shared" si="11"/>
        <v>6</v>
      </c>
      <c r="W13" s="55">
        <f t="shared" si="12"/>
        <v>5</v>
      </c>
      <c r="X13" s="51">
        <f t="shared" si="2"/>
        <v>18</v>
      </c>
      <c r="Y13" s="50">
        <f t="shared" si="3"/>
        <v>0.0036488425925925924</v>
      </c>
      <c r="Z13" s="52">
        <f t="shared" si="4"/>
        <v>180.00364884259258</v>
      </c>
    </row>
    <row r="14" spans="1:26" ht="12.75">
      <c r="A14" s="87" t="s">
        <v>23</v>
      </c>
      <c r="B14" s="38">
        <f t="shared" si="5"/>
        <v>11</v>
      </c>
      <c r="C14" s="38">
        <f t="shared" si="6"/>
        <v>11</v>
      </c>
      <c r="D14" s="26">
        <f>C14*2+X14</f>
        <v>61</v>
      </c>
      <c r="E14" s="38">
        <f t="shared" si="7"/>
        <v>11</v>
      </c>
      <c r="F14" s="24" t="s">
        <v>60</v>
      </c>
      <c r="G14" s="26" t="s">
        <v>60</v>
      </c>
      <c r="H14" s="26" t="s">
        <v>60</v>
      </c>
      <c r="I14" s="26"/>
      <c r="J14" s="26"/>
      <c r="K14" s="41">
        <f>SUM(G14:J14)</f>
        <v>0</v>
      </c>
      <c r="L14" s="88">
        <v>2</v>
      </c>
      <c r="M14" s="89">
        <v>6</v>
      </c>
      <c r="N14" s="67">
        <v>0.001388888888888889</v>
      </c>
      <c r="O14" s="12">
        <v>0.0012734953703703704</v>
      </c>
      <c r="P14" s="50"/>
      <c r="Q14" s="12">
        <v>0.0015144675925925924</v>
      </c>
      <c r="R14" s="50">
        <v>0.00045902777777777777</v>
      </c>
      <c r="S14" s="55">
        <f t="shared" si="8"/>
        <v>8</v>
      </c>
      <c r="T14" s="51">
        <f t="shared" si="9"/>
        <v>10</v>
      </c>
      <c r="U14" s="55">
        <f t="shared" si="10"/>
      </c>
      <c r="V14" s="55">
        <f t="shared" si="11"/>
        <v>11</v>
      </c>
      <c r="W14" s="55">
        <f t="shared" si="12"/>
        <v>10</v>
      </c>
      <c r="X14" s="51">
        <f>SUM(S14:W14)</f>
        <v>39</v>
      </c>
      <c r="Y14" s="50">
        <f>SUM(N14:R14)</f>
        <v>0.0046358796296296296</v>
      </c>
      <c r="Z14" s="52">
        <f>X14*10+Y14</f>
        <v>390.00463587962963</v>
      </c>
    </row>
    <row r="15" spans="1:27" s="13" customFormat="1" ht="27.75" customHeight="1">
      <c r="A15" s="122" t="s">
        <v>25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9"/>
      <c r="M15" s="129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8"/>
      <c r="AA15" s="21"/>
    </row>
    <row r="16" spans="1:26" ht="12.75">
      <c r="A16" s="39" t="s">
        <v>41</v>
      </c>
      <c r="B16" s="38">
        <f>IF(Z16&lt;&gt;"",RANK(Z16,$Z$16:$Z$29,1),"")</f>
        <v>14</v>
      </c>
      <c r="C16" s="38">
        <f>RANK(K16,$K$16:$K$29,0)</f>
        <v>8</v>
      </c>
      <c r="D16" s="37">
        <f aca="true" t="shared" si="13" ref="D16:D29">C16*2+X16</f>
        <v>68</v>
      </c>
      <c r="E16" s="38">
        <f>RANK(D16,$D$16:$D$29,1)</f>
        <v>13</v>
      </c>
      <c r="F16" s="53">
        <v>11</v>
      </c>
      <c r="G16" s="37">
        <v>100</v>
      </c>
      <c r="H16" s="37">
        <v>0</v>
      </c>
      <c r="I16" s="37"/>
      <c r="J16" s="37"/>
      <c r="K16" s="58">
        <f aca="true" t="shared" si="14" ref="K16:K29">SUM(G16:J16)</f>
        <v>100</v>
      </c>
      <c r="L16" s="61">
        <v>3</v>
      </c>
      <c r="M16" s="62">
        <v>1</v>
      </c>
      <c r="N16" s="59">
        <v>0.0008594907407407409</v>
      </c>
      <c r="O16" s="12">
        <v>0.0011239583333333334</v>
      </c>
      <c r="P16" s="54"/>
      <c r="Q16" s="54">
        <v>0.0012342592592592594</v>
      </c>
      <c r="R16" s="12">
        <v>0.0004069444444444444</v>
      </c>
      <c r="S16" s="55">
        <f>IF(N16&lt;&gt;"",RANK(N16,N$16:N$29,1),"")</f>
        <v>12</v>
      </c>
      <c r="T16" s="55">
        <f>IF(O16&lt;&gt;"",RANK(O16,O$16:O$29,1),"")</f>
        <v>13</v>
      </c>
      <c r="U16" s="55">
        <f>IF(P16&lt;&gt;"",RANK(P16,P$16:P$29,1),"")</f>
      </c>
      <c r="V16" s="55">
        <f>IF(Q16&lt;&gt;"",RANK(Q16,Q$16:Q$29,1),"")</f>
        <v>14</v>
      </c>
      <c r="W16" s="55">
        <f>IF(R16&lt;&gt;"",RANK(R16,R$16:R$29,1),"")</f>
        <v>13</v>
      </c>
      <c r="X16" s="55">
        <f aca="true" t="shared" si="15" ref="X16:X29">SUM(S16:W16)</f>
        <v>52</v>
      </c>
      <c r="Y16" s="54">
        <f aca="true" t="shared" si="16" ref="Y16:Y29">SUM(N16:R16)</f>
        <v>0.0036246527777777783</v>
      </c>
      <c r="Z16" s="56">
        <f aca="true" t="shared" si="17" ref="Z16:Z29">X16*10+Y16</f>
        <v>520.0036246527778</v>
      </c>
    </row>
    <row r="17" spans="1:26" ht="12.75">
      <c r="A17" s="17" t="s">
        <v>42</v>
      </c>
      <c r="B17" s="38">
        <f aca="true" t="shared" si="18" ref="B17:B29">IF(Z17&lt;&gt;"",RANK(Z17,$Z$16:$Z$29,1),"")</f>
        <v>12</v>
      </c>
      <c r="C17" s="38">
        <f aca="true" t="shared" si="19" ref="C17:C29">RANK(K17,$K$16:$K$29,0)</f>
        <v>13</v>
      </c>
      <c r="D17" s="11">
        <f t="shared" si="13"/>
        <v>67</v>
      </c>
      <c r="E17" s="38">
        <f aca="true" t="shared" si="20" ref="E17:E29">RANK(D17,$D$16:$D$29,1)</f>
        <v>12</v>
      </c>
      <c r="F17" s="20"/>
      <c r="G17" s="11"/>
      <c r="H17" s="11"/>
      <c r="I17" s="11"/>
      <c r="J17" s="11"/>
      <c r="K17" s="22">
        <f t="shared" si="14"/>
        <v>0</v>
      </c>
      <c r="L17" s="63">
        <v>3</v>
      </c>
      <c r="M17" s="64">
        <v>2</v>
      </c>
      <c r="N17" s="25">
        <v>0.000839236111111111</v>
      </c>
      <c r="O17" s="12">
        <v>0.0010609953703703703</v>
      </c>
      <c r="P17" s="12"/>
      <c r="Q17" s="12">
        <v>0.00108125</v>
      </c>
      <c r="R17" s="12">
        <v>0.000344212962962963</v>
      </c>
      <c r="S17" s="55">
        <f aca="true" t="shared" si="21" ref="S17:S29">IF(N17&lt;&gt;"",RANK(N17,N$16:N$29,1),"")</f>
        <v>11</v>
      </c>
      <c r="T17" s="55">
        <f aca="true" t="shared" si="22" ref="T17:T29">IF(O17&lt;&gt;"",RANK(O17,O$16:O$29,1),"")</f>
        <v>11</v>
      </c>
      <c r="U17" s="55">
        <f aca="true" t="shared" si="23" ref="U17:U29">IF(P17&lt;&gt;"",RANK(P17,P$16:P$29,1),"")</f>
      </c>
      <c r="V17" s="55">
        <f aca="true" t="shared" si="24" ref="V17:V29">IF(Q17&lt;&gt;"",RANK(Q17,Q$16:Q$29,1),"")</f>
        <v>8</v>
      </c>
      <c r="W17" s="55">
        <f aca="true" t="shared" si="25" ref="W17:W29">IF(R17&lt;&gt;"",RANK(R17,R$16:R$29,1),"")</f>
        <v>11</v>
      </c>
      <c r="X17" s="10">
        <f t="shared" si="15"/>
        <v>41</v>
      </c>
      <c r="Y17" s="12">
        <f t="shared" si="16"/>
        <v>0.0033256944444444445</v>
      </c>
      <c r="Z17" s="2">
        <f t="shared" si="17"/>
        <v>410.00332569444447</v>
      </c>
    </row>
    <row r="18" spans="1:26" ht="12.75">
      <c r="A18" s="17" t="s">
        <v>43</v>
      </c>
      <c r="B18" s="38">
        <f t="shared" si="18"/>
        <v>7</v>
      </c>
      <c r="C18" s="38">
        <f t="shared" si="19"/>
        <v>12</v>
      </c>
      <c r="D18" s="11">
        <f t="shared" si="13"/>
        <v>53</v>
      </c>
      <c r="E18" s="38">
        <f t="shared" si="20"/>
        <v>9</v>
      </c>
      <c r="F18" s="20">
        <v>12</v>
      </c>
      <c r="G18" s="11">
        <v>90</v>
      </c>
      <c r="H18" s="11">
        <v>0</v>
      </c>
      <c r="I18" s="11"/>
      <c r="J18" s="11"/>
      <c r="K18" s="22">
        <f t="shared" si="14"/>
        <v>90</v>
      </c>
      <c r="L18" s="63">
        <v>3</v>
      </c>
      <c r="M18" s="64">
        <v>3</v>
      </c>
      <c r="N18" s="25">
        <v>0.0006491898148148149</v>
      </c>
      <c r="O18" s="12">
        <v>0.0009899305555555555</v>
      </c>
      <c r="P18" s="12"/>
      <c r="Q18" s="12">
        <v>0.0010188657407407408</v>
      </c>
      <c r="R18" s="12">
        <v>0.0003327546296296297</v>
      </c>
      <c r="S18" s="55">
        <f t="shared" si="21"/>
        <v>6</v>
      </c>
      <c r="T18" s="55">
        <f t="shared" si="22"/>
        <v>8</v>
      </c>
      <c r="U18" s="55">
        <f t="shared" si="23"/>
      </c>
      <c r="V18" s="55">
        <f t="shared" si="24"/>
        <v>5</v>
      </c>
      <c r="W18" s="55">
        <f t="shared" si="25"/>
        <v>10</v>
      </c>
      <c r="X18" s="10">
        <f t="shared" si="15"/>
        <v>29</v>
      </c>
      <c r="Y18" s="12">
        <f t="shared" si="16"/>
        <v>0.002990740740740741</v>
      </c>
      <c r="Z18" s="2">
        <f t="shared" si="17"/>
        <v>290.00299074074076</v>
      </c>
    </row>
    <row r="19" spans="1:26" ht="12.75">
      <c r="A19" s="17" t="s">
        <v>44</v>
      </c>
      <c r="B19" s="38">
        <f t="shared" si="18"/>
        <v>13</v>
      </c>
      <c r="C19" s="38">
        <f t="shared" si="19"/>
        <v>10</v>
      </c>
      <c r="D19" s="11">
        <f t="shared" si="13"/>
        <v>69</v>
      </c>
      <c r="E19" s="38">
        <f t="shared" si="20"/>
        <v>14</v>
      </c>
      <c r="F19" s="20">
        <v>13</v>
      </c>
      <c r="G19" s="11">
        <v>97</v>
      </c>
      <c r="H19" s="11">
        <v>0</v>
      </c>
      <c r="I19" s="11"/>
      <c r="J19" s="11"/>
      <c r="K19" s="22">
        <f t="shared" si="14"/>
        <v>97</v>
      </c>
      <c r="L19" s="63">
        <v>3</v>
      </c>
      <c r="M19" s="64">
        <v>4</v>
      </c>
      <c r="N19" s="25">
        <v>0.0007277777777777778</v>
      </c>
      <c r="O19" s="12">
        <v>0.0011483796296296296</v>
      </c>
      <c r="P19" s="12"/>
      <c r="Q19" s="12">
        <v>0.001135648148148148</v>
      </c>
      <c r="R19" s="12">
        <v>0.0006944444444444445</v>
      </c>
      <c r="S19" s="55">
        <f t="shared" si="21"/>
        <v>9</v>
      </c>
      <c r="T19" s="55">
        <f t="shared" si="22"/>
        <v>14</v>
      </c>
      <c r="U19" s="55">
        <f t="shared" si="23"/>
      </c>
      <c r="V19" s="55">
        <f t="shared" si="24"/>
        <v>12</v>
      </c>
      <c r="W19" s="55">
        <f t="shared" si="25"/>
        <v>14</v>
      </c>
      <c r="X19" s="10">
        <f t="shared" si="15"/>
        <v>49</v>
      </c>
      <c r="Y19" s="12">
        <f t="shared" si="16"/>
        <v>0.0037062500000000003</v>
      </c>
      <c r="Z19" s="2">
        <f t="shared" si="17"/>
        <v>490.00370625</v>
      </c>
    </row>
    <row r="20" spans="1:26" ht="12.75">
      <c r="A20" s="17" t="s">
        <v>35</v>
      </c>
      <c r="B20" s="38">
        <f t="shared" si="18"/>
        <v>2</v>
      </c>
      <c r="C20" s="38">
        <f t="shared" si="19"/>
        <v>4</v>
      </c>
      <c r="D20" s="11">
        <f t="shared" si="13"/>
        <v>21</v>
      </c>
      <c r="E20" s="38">
        <f t="shared" si="20"/>
        <v>3</v>
      </c>
      <c r="F20" s="20">
        <v>14</v>
      </c>
      <c r="G20" s="11">
        <v>110</v>
      </c>
      <c r="H20" s="11">
        <v>70</v>
      </c>
      <c r="I20" s="11"/>
      <c r="J20" s="11"/>
      <c r="K20" s="22">
        <f t="shared" si="14"/>
        <v>180</v>
      </c>
      <c r="L20" s="65">
        <v>3</v>
      </c>
      <c r="M20" s="66">
        <v>5</v>
      </c>
      <c r="N20" s="25">
        <v>0.0005657407407407408</v>
      </c>
      <c r="O20" s="12">
        <v>0.0009005787037037037</v>
      </c>
      <c r="P20" s="12"/>
      <c r="Q20" s="12">
        <v>0.0010047453703703703</v>
      </c>
      <c r="R20" s="12">
        <v>0.0002825231481481481</v>
      </c>
      <c r="S20" s="55">
        <f t="shared" si="21"/>
        <v>2</v>
      </c>
      <c r="T20" s="55">
        <f t="shared" si="22"/>
        <v>5</v>
      </c>
      <c r="U20" s="55">
        <f t="shared" si="23"/>
      </c>
      <c r="V20" s="55">
        <f t="shared" si="24"/>
        <v>4</v>
      </c>
      <c r="W20" s="55">
        <f t="shared" si="25"/>
        <v>2</v>
      </c>
      <c r="X20" s="10">
        <f t="shared" si="15"/>
        <v>13</v>
      </c>
      <c r="Y20" s="12">
        <f t="shared" si="16"/>
        <v>0.002753587962962963</v>
      </c>
      <c r="Z20" s="2">
        <f t="shared" si="17"/>
        <v>130.00275358796296</v>
      </c>
    </row>
    <row r="21" spans="1:26" ht="12.75">
      <c r="A21" s="17" t="s">
        <v>45</v>
      </c>
      <c r="B21" s="38">
        <f t="shared" si="18"/>
        <v>6</v>
      </c>
      <c r="C21" s="38">
        <f t="shared" si="19"/>
        <v>6</v>
      </c>
      <c r="D21" s="11">
        <f t="shared" si="13"/>
        <v>39</v>
      </c>
      <c r="E21" s="38">
        <f t="shared" si="20"/>
        <v>5</v>
      </c>
      <c r="F21" s="20">
        <v>15</v>
      </c>
      <c r="G21" s="23">
        <v>115</v>
      </c>
      <c r="H21" s="11">
        <v>30</v>
      </c>
      <c r="I21" s="11"/>
      <c r="J21" s="11"/>
      <c r="K21" s="22">
        <f t="shared" si="14"/>
        <v>145</v>
      </c>
      <c r="L21" s="61">
        <v>4</v>
      </c>
      <c r="M21" s="62">
        <v>1</v>
      </c>
      <c r="N21" s="25">
        <v>0.0009484953703703703</v>
      </c>
      <c r="O21" s="12">
        <v>0.0009459490740740742</v>
      </c>
      <c r="P21" s="12"/>
      <c r="Q21" s="12">
        <v>0.0009351851851851852</v>
      </c>
      <c r="R21" s="12">
        <v>0.00030462962962962963</v>
      </c>
      <c r="S21" s="55">
        <f t="shared" si="21"/>
        <v>14</v>
      </c>
      <c r="T21" s="55">
        <f t="shared" si="22"/>
        <v>6</v>
      </c>
      <c r="U21" s="55">
        <f t="shared" si="23"/>
      </c>
      <c r="V21" s="55">
        <f t="shared" si="24"/>
        <v>1</v>
      </c>
      <c r="W21" s="55">
        <f t="shared" si="25"/>
        <v>6</v>
      </c>
      <c r="X21" s="10">
        <f t="shared" si="15"/>
        <v>27</v>
      </c>
      <c r="Y21" s="12">
        <f t="shared" si="16"/>
        <v>0.0031342592592592594</v>
      </c>
      <c r="Z21" s="2">
        <f t="shared" si="17"/>
        <v>270.00313425925924</v>
      </c>
    </row>
    <row r="22" spans="1:26" ht="12.75">
      <c r="A22" s="17" t="s">
        <v>19</v>
      </c>
      <c r="B22" s="38">
        <f t="shared" si="18"/>
        <v>8</v>
      </c>
      <c r="C22" s="38">
        <f t="shared" si="19"/>
        <v>9</v>
      </c>
      <c r="D22" s="11">
        <f t="shared" si="13"/>
        <v>50</v>
      </c>
      <c r="E22" s="38">
        <f t="shared" si="20"/>
        <v>8</v>
      </c>
      <c r="F22" s="20">
        <v>16</v>
      </c>
      <c r="G22" s="23">
        <v>98</v>
      </c>
      <c r="H22" s="11">
        <v>0</v>
      </c>
      <c r="I22" s="11"/>
      <c r="J22" s="11"/>
      <c r="K22" s="22">
        <f t="shared" si="14"/>
        <v>98</v>
      </c>
      <c r="L22" s="63">
        <v>4</v>
      </c>
      <c r="M22" s="64">
        <v>2</v>
      </c>
      <c r="N22" s="25">
        <v>0.0006707175925925927</v>
      </c>
      <c r="O22" s="12">
        <v>0.0010587962962962962</v>
      </c>
      <c r="P22" s="12"/>
      <c r="Q22" s="12">
        <v>0.0011344907407407408</v>
      </c>
      <c r="R22" s="12">
        <v>0.0003011574074074074</v>
      </c>
      <c r="S22" s="55">
        <f t="shared" si="21"/>
        <v>7</v>
      </c>
      <c r="T22" s="55">
        <f t="shared" si="22"/>
        <v>10</v>
      </c>
      <c r="U22" s="55">
        <f t="shared" si="23"/>
      </c>
      <c r="V22" s="55">
        <f t="shared" si="24"/>
        <v>11</v>
      </c>
      <c r="W22" s="55">
        <f t="shared" si="25"/>
        <v>4</v>
      </c>
      <c r="X22" s="10">
        <f t="shared" si="15"/>
        <v>32</v>
      </c>
      <c r="Y22" s="12">
        <f t="shared" si="16"/>
        <v>0.003165162037037037</v>
      </c>
      <c r="Z22" s="2">
        <f t="shared" si="17"/>
        <v>320.003165162037</v>
      </c>
    </row>
    <row r="23" spans="1:26" ht="12.75">
      <c r="A23" s="17" t="s">
        <v>46</v>
      </c>
      <c r="B23" s="38">
        <f t="shared" si="18"/>
        <v>3</v>
      </c>
      <c r="C23" s="38">
        <f t="shared" si="19"/>
        <v>2</v>
      </c>
      <c r="D23" s="22">
        <f t="shared" si="13"/>
        <v>20</v>
      </c>
      <c r="E23" s="38">
        <f t="shared" si="20"/>
        <v>2</v>
      </c>
      <c r="F23" s="20">
        <v>17</v>
      </c>
      <c r="G23" s="23">
        <v>130</v>
      </c>
      <c r="H23" s="11">
        <v>70</v>
      </c>
      <c r="I23" s="11"/>
      <c r="J23" s="11"/>
      <c r="K23" s="22">
        <f t="shared" si="14"/>
        <v>200</v>
      </c>
      <c r="L23" s="63">
        <v>4</v>
      </c>
      <c r="M23" s="64">
        <v>3</v>
      </c>
      <c r="N23" s="25">
        <v>0.000597800925925926</v>
      </c>
      <c r="O23" s="12">
        <v>0.0008293981481481481</v>
      </c>
      <c r="P23" s="12"/>
      <c r="Q23" s="12">
        <v>0.0010011574074074074</v>
      </c>
      <c r="R23" s="12">
        <v>0.00031909722222222224</v>
      </c>
      <c r="S23" s="55">
        <f t="shared" si="21"/>
        <v>3</v>
      </c>
      <c r="T23" s="55">
        <f t="shared" si="22"/>
        <v>2</v>
      </c>
      <c r="U23" s="55">
        <f t="shared" si="23"/>
      </c>
      <c r="V23" s="55">
        <f t="shared" si="24"/>
        <v>3</v>
      </c>
      <c r="W23" s="55">
        <f t="shared" si="25"/>
        <v>8</v>
      </c>
      <c r="X23" s="10">
        <f t="shared" si="15"/>
        <v>16</v>
      </c>
      <c r="Y23" s="12">
        <f t="shared" si="16"/>
        <v>0.002747453703703704</v>
      </c>
      <c r="Z23" s="2">
        <f t="shared" si="17"/>
        <v>160.0027474537037</v>
      </c>
    </row>
    <row r="24" spans="1:26" ht="12.75">
      <c r="A24" s="17" t="s">
        <v>62</v>
      </c>
      <c r="B24" s="38">
        <f t="shared" si="18"/>
        <v>4</v>
      </c>
      <c r="C24" s="38">
        <f t="shared" si="19"/>
        <v>1</v>
      </c>
      <c r="D24" s="22">
        <f t="shared" si="13"/>
        <v>22</v>
      </c>
      <c r="E24" s="38">
        <f t="shared" si="20"/>
        <v>4</v>
      </c>
      <c r="F24" s="20">
        <v>18</v>
      </c>
      <c r="G24" s="11">
        <v>125</v>
      </c>
      <c r="H24" s="11">
        <v>85</v>
      </c>
      <c r="I24" s="11"/>
      <c r="J24" s="11"/>
      <c r="K24" s="22">
        <f t="shared" si="14"/>
        <v>210</v>
      </c>
      <c r="L24" s="63">
        <v>4</v>
      </c>
      <c r="M24" s="64">
        <v>4</v>
      </c>
      <c r="N24" s="25">
        <v>0.0005642361111111112</v>
      </c>
      <c r="O24" s="12">
        <v>0.0008886574074074075</v>
      </c>
      <c r="P24" s="12"/>
      <c r="Q24" s="12">
        <v>0.0011172453703703704</v>
      </c>
      <c r="R24" s="12">
        <v>0.00031874999999999997</v>
      </c>
      <c r="S24" s="55">
        <f t="shared" si="21"/>
        <v>1</v>
      </c>
      <c r="T24" s="55">
        <f t="shared" si="22"/>
        <v>3</v>
      </c>
      <c r="U24" s="55">
        <f t="shared" si="23"/>
      </c>
      <c r="V24" s="55">
        <f t="shared" si="24"/>
        <v>9</v>
      </c>
      <c r="W24" s="55">
        <f t="shared" si="25"/>
        <v>7</v>
      </c>
      <c r="X24" s="10">
        <f t="shared" si="15"/>
        <v>20</v>
      </c>
      <c r="Y24" s="12">
        <f t="shared" si="16"/>
        <v>0.002888888888888889</v>
      </c>
      <c r="Z24" s="2">
        <f t="shared" si="17"/>
        <v>200.0028888888889</v>
      </c>
    </row>
    <row r="25" spans="1:26" ht="12.75">
      <c r="A25" s="17" t="s">
        <v>40</v>
      </c>
      <c r="B25" s="38">
        <f t="shared" si="18"/>
        <v>1</v>
      </c>
      <c r="C25" s="38">
        <f t="shared" si="19"/>
        <v>3</v>
      </c>
      <c r="D25" s="22">
        <f t="shared" si="13"/>
        <v>14</v>
      </c>
      <c r="E25" s="38">
        <f t="shared" si="20"/>
        <v>1</v>
      </c>
      <c r="F25" s="20">
        <v>19</v>
      </c>
      <c r="G25" s="11">
        <v>115</v>
      </c>
      <c r="H25" s="11">
        <v>80</v>
      </c>
      <c r="I25" s="11"/>
      <c r="J25" s="11"/>
      <c r="K25" s="22">
        <f t="shared" si="14"/>
        <v>195</v>
      </c>
      <c r="L25" s="65">
        <v>4</v>
      </c>
      <c r="M25" s="66">
        <v>5</v>
      </c>
      <c r="N25" s="25">
        <v>0.0006025462962962963</v>
      </c>
      <c r="O25" s="12">
        <v>0.0007844907407407407</v>
      </c>
      <c r="P25" s="12"/>
      <c r="Q25" s="12">
        <v>0.000975925925925926</v>
      </c>
      <c r="R25" s="12">
        <v>0.0002806712962962963</v>
      </c>
      <c r="S25" s="55">
        <f t="shared" si="21"/>
        <v>4</v>
      </c>
      <c r="T25" s="55">
        <f t="shared" si="22"/>
        <v>1</v>
      </c>
      <c r="U25" s="55">
        <f t="shared" si="23"/>
      </c>
      <c r="V25" s="55">
        <f t="shared" si="24"/>
        <v>2</v>
      </c>
      <c r="W25" s="55">
        <f t="shared" si="25"/>
        <v>1</v>
      </c>
      <c r="X25" s="10">
        <f t="shared" si="15"/>
        <v>8</v>
      </c>
      <c r="Y25" s="12">
        <f t="shared" si="16"/>
        <v>0.002643634259259259</v>
      </c>
      <c r="Z25" s="2">
        <f t="shared" si="17"/>
        <v>80.00264363425926</v>
      </c>
    </row>
    <row r="26" spans="1:26" ht="12.75">
      <c r="A26" s="17" t="s">
        <v>47</v>
      </c>
      <c r="B26" s="38">
        <f t="shared" si="18"/>
        <v>5</v>
      </c>
      <c r="C26" s="38">
        <f t="shared" si="19"/>
        <v>7</v>
      </c>
      <c r="D26" s="22">
        <f t="shared" si="13"/>
        <v>40</v>
      </c>
      <c r="E26" s="38">
        <f t="shared" si="20"/>
        <v>6</v>
      </c>
      <c r="F26" s="20">
        <v>20</v>
      </c>
      <c r="G26" s="11">
        <v>107</v>
      </c>
      <c r="H26" s="11">
        <v>0</v>
      </c>
      <c r="I26" s="11"/>
      <c r="J26" s="11"/>
      <c r="K26" s="22">
        <f t="shared" si="14"/>
        <v>107</v>
      </c>
      <c r="L26" s="61">
        <v>5</v>
      </c>
      <c r="M26" s="62">
        <v>1</v>
      </c>
      <c r="N26" s="25">
        <v>0.0006891203703703703</v>
      </c>
      <c r="O26" s="12">
        <v>0.001004861111111111</v>
      </c>
      <c r="P26" s="12"/>
      <c r="Q26" s="12">
        <v>0.001063888888888889</v>
      </c>
      <c r="R26" s="12">
        <v>0.0002829861111111111</v>
      </c>
      <c r="S26" s="55">
        <f t="shared" si="21"/>
        <v>8</v>
      </c>
      <c r="T26" s="55">
        <f t="shared" si="22"/>
        <v>9</v>
      </c>
      <c r="U26" s="55">
        <f t="shared" si="23"/>
      </c>
      <c r="V26" s="55">
        <f t="shared" si="24"/>
        <v>6</v>
      </c>
      <c r="W26" s="55">
        <f t="shared" si="25"/>
        <v>3</v>
      </c>
      <c r="X26" s="10">
        <f t="shared" si="15"/>
        <v>26</v>
      </c>
      <c r="Y26" s="12">
        <f t="shared" si="16"/>
        <v>0.0030408564814814816</v>
      </c>
      <c r="Z26" s="2">
        <f t="shared" si="17"/>
        <v>260.0030408564815</v>
      </c>
    </row>
    <row r="27" spans="1:26" ht="12.75">
      <c r="A27" s="17" t="s">
        <v>48</v>
      </c>
      <c r="B27" s="38">
        <f t="shared" si="18"/>
        <v>10</v>
      </c>
      <c r="C27" s="38">
        <f t="shared" si="19"/>
        <v>11</v>
      </c>
      <c r="D27" s="22">
        <f t="shared" si="13"/>
        <v>56</v>
      </c>
      <c r="E27" s="38">
        <f t="shared" si="20"/>
        <v>10</v>
      </c>
      <c r="F27" s="20">
        <v>21</v>
      </c>
      <c r="G27" s="11">
        <v>96</v>
      </c>
      <c r="H27" s="11">
        <v>0</v>
      </c>
      <c r="I27" s="11"/>
      <c r="J27" s="11"/>
      <c r="K27" s="22">
        <f t="shared" si="14"/>
        <v>96</v>
      </c>
      <c r="L27" s="63">
        <v>5</v>
      </c>
      <c r="M27" s="64">
        <v>2</v>
      </c>
      <c r="N27" s="25">
        <v>0.0007643518518518519</v>
      </c>
      <c r="O27" s="12">
        <v>0.0010921296296296297</v>
      </c>
      <c r="P27" s="12"/>
      <c r="Q27" s="12">
        <v>0.001071412037037037</v>
      </c>
      <c r="R27" s="12">
        <v>0.0003032407407407407</v>
      </c>
      <c r="S27" s="55">
        <f t="shared" si="21"/>
        <v>10</v>
      </c>
      <c r="T27" s="55">
        <f t="shared" si="22"/>
        <v>12</v>
      </c>
      <c r="U27" s="55">
        <f t="shared" si="23"/>
      </c>
      <c r="V27" s="55">
        <f t="shared" si="24"/>
        <v>7</v>
      </c>
      <c r="W27" s="55">
        <f t="shared" si="25"/>
        <v>5</v>
      </c>
      <c r="X27" s="10">
        <f t="shared" si="15"/>
        <v>34</v>
      </c>
      <c r="Y27" s="12">
        <f t="shared" si="16"/>
        <v>0.003231134259259259</v>
      </c>
      <c r="Z27" s="2">
        <f t="shared" si="17"/>
        <v>340.00323113425924</v>
      </c>
    </row>
    <row r="28" spans="1:26" ht="12.75">
      <c r="A28" s="17" t="s">
        <v>49</v>
      </c>
      <c r="B28" s="38">
        <f t="shared" si="18"/>
        <v>9</v>
      </c>
      <c r="C28" s="38">
        <f t="shared" si="19"/>
        <v>13</v>
      </c>
      <c r="D28" s="22">
        <f t="shared" si="13"/>
        <v>60</v>
      </c>
      <c r="E28" s="38">
        <f t="shared" si="20"/>
        <v>11</v>
      </c>
      <c r="F28" s="20"/>
      <c r="G28" s="11"/>
      <c r="H28" s="11"/>
      <c r="I28" s="11"/>
      <c r="J28" s="11"/>
      <c r="K28" s="22">
        <f t="shared" si="14"/>
        <v>0</v>
      </c>
      <c r="L28" s="63">
        <v>5</v>
      </c>
      <c r="M28" s="64">
        <v>3</v>
      </c>
      <c r="N28" s="25">
        <v>0.0006481481481481481</v>
      </c>
      <c r="O28" s="12">
        <v>0.0009002314814814815</v>
      </c>
      <c r="P28" s="12"/>
      <c r="Q28" s="12">
        <v>0.001158912037037037</v>
      </c>
      <c r="R28" s="12">
        <v>0.00038842592592592596</v>
      </c>
      <c r="S28" s="55">
        <f t="shared" si="21"/>
        <v>5</v>
      </c>
      <c r="T28" s="55">
        <f t="shared" si="22"/>
        <v>4</v>
      </c>
      <c r="U28" s="55">
        <f t="shared" si="23"/>
      </c>
      <c r="V28" s="55">
        <f t="shared" si="24"/>
        <v>13</v>
      </c>
      <c r="W28" s="55">
        <f t="shared" si="25"/>
        <v>12</v>
      </c>
      <c r="X28" s="10">
        <f t="shared" si="15"/>
        <v>34</v>
      </c>
      <c r="Y28" s="12">
        <f t="shared" si="16"/>
        <v>0.0030957175925925926</v>
      </c>
      <c r="Z28" s="2">
        <f t="shared" si="17"/>
        <v>340.0030957175926</v>
      </c>
    </row>
    <row r="29" spans="1:26" ht="12.75">
      <c r="A29" s="40" t="s">
        <v>50</v>
      </c>
      <c r="B29" s="38">
        <f t="shared" si="18"/>
        <v>11</v>
      </c>
      <c r="C29" s="38">
        <f t="shared" si="19"/>
        <v>5</v>
      </c>
      <c r="D29" s="41">
        <f t="shared" si="13"/>
        <v>49</v>
      </c>
      <c r="E29" s="38">
        <f t="shared" si="20"/>
        <v>7</v>
      </c>
      <c r="F29" s="24">
        <v>22</v>
      </c>
      <c r="G29" s="26">
        <v>113</v>
      </c>
      <c r="H29" s="26">
        <v>50</v>
      </c>
      <c r="I29" s="26"/>
      <c r="J29" s="26"/>
      <c r="K29" s="41">
        <f t="shared" si="14"/>
        <v>163</v>
      </c>
      <c r="L29" s="65">
        <v>5</v>
      </c>
      <c r="M29" s="66">
        <v>4</v>
      </c>
      <c r="N29" s="67">
        <v>0.0008712962962962962</v>
      </c>
      <c r="O29" s="50">
        <v>0.0009540509259259259</v>
      </c>
      <c r="P29" s="50"/>
      <c r="Q29" s="50">
        <v>0.0011252314814814816</v>
      </c>
      <c r="R29" s="50">
        <v>0.0003204861111111111</v>
      </c>
      <c r="S29" s="55">
        <f t="shared" si="21"/>
        <v>13</v>
      </c>
      <c r="T29" s="55">
        <f t="shared" si="22"/>
        <v>7</v>
      </c>
      <c r="U29" s="55">
        <f t="shared" si="23"/>
      </c>
      <c r="V29" s="55">
        <f t="shared" si="24"/>
        <v>10</v>
      </c>
      <c r="W29" s="55">
        <f t="shared" si="25"/>
        <v>9</v>
      </c>
      <c r="X29" s="51">
        <f t="shared" si="15"/>
        <v>39</v>
      </c>
      <c r="Y29" s="50">
        <f t="shared" si="16"/>
        <v>0.0032710648148148148</v>
      </c>
      <c r="Z29" s="52">
        <f t="shared" si="17"/>
        <v>390.00327106481484</v>
      </c>
    </row>
    <row r="30" spans="1:27" s="13" customFormat="1" ht="27.75" customHeight="1">
      <c r="A30" s="122" t="s">
        <v>51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9"/>
      <c r="M30" s="129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8"/>
      <c r="AA30" s="21"/>
    </row>
    <row r="31" spans="1:26" ht="12.75">
      <c r="A31" s="42" t="s">
        <v>52</v>
      </c>
      <c r="B31" s="84">
        <f aca="true" t="shared" si="26" ref="B31:B42">IF(Z31&lt;&gt;"",RANK(Z31,$Z$31:$Z$42,1),"")</f>
        <v>5</v>
      </c>
      <c r="C31" s="38">
        <f>RANK(K31,$K$31:$K$42,0)</f>
        <v>8</v>
      </c>
      <c r="D31" s="37">
        <f aca="true" t="shared" si="27" ref="D31:D42">C31*2+X31</f>
        <v>37</v>
      </c>
      <c r="E31" s="38">
        <f>RANK(D31,$D$31:$D$42,1)</f>
        <v>6</v>
      </c>
      <c r="F31" s="53">
        <v>1</v>
      </c>
      <c r="G31" s="37">
        <v>100</v>
      </c>
      <c r="H31" s="37">
        <v>0</v>
      </c>
      <c r="I31" s="37"/>
      <c r="J31" s="37"/>
      <c r="K31" s="58">
        <f aca="true" t="shared" si="28" ref="K31:K42">SUM(G31:J31)</f>
        <v>100</v>
      </c>
      <c r="L31" s="68">
        <v>6</v>
      </c>
      <c r="M31" s="69">
        <v>1</v>
      </c>
      <c r="N31" s="59">
        <v>0.0008368055555555556</v>
      </c>
      <c r="O31" s="12"/>
      <c r="P31" s="54">
        <v>0.0014266203703703704</v>
      </c>
      <c r="Q31" s="12">
        <v>0.0010349537037037037</v>
      </c>
      <c r="R31" s="54">
        <v>0.0002928240740740741</v>
      </c>
      <c r="S31" s="55">
        <f>IF(N31&lt;&gt;"",RANK(N31,N$31:N$42,1),"")</f>
        <v>7</v>
      </c>
      <c r="T31" s="55">
        <f>IF(O31&lt;&gt;"",RANK(O31,O$31:O$42,1),"")</f>
      </c>
      <c r="U31" s="55">
        <f>IF(P31&lt;&gt;"",RANK(P31,P$31:P$42,1),"")</f>
        <v>4</v>
      </c>
      <c r="V31" s="55">
        <f>IF(Q31&lt;&gt;"",RANK(Q31,Q$31:Q$42,1),"")</f>
        <v>6</v>
      </c>
      <c r="W31" s="55">
        <f>IF(R31&lt;&gt;"",RANK(R31,R$31:R$42,1),"")</f>
        <v>4</v>
      </c>
      <c r="X31" s="55">
        <f aca="true" t="shared" si="29" ref="X31:X42">SUM(S31:W31)</f>
        <v>21</v>
      </c>
      <c r="Y31" s="54">
        <f aca="true" t="shared" si="30" ref="Y31:Y42">SUM(N31:R31)</f>
        <v>0.003591203703703704</v>
      </c>
      <c r="Z31" s="56">
        <f aca="true" t="shared" si="31" ref="Z31:Z42">X31*10+Y31</f>
        <v>210.0035912037037</v>
      </c>
    </row>
    <row r="32" spans="1:26" ht="12.75">
      <c r="A32" s="15" t="s">
        <v>53</v>
      </c>
      <c r="B32" s="85">
        <f t="shared" si="26"/>
        <v>6</v>
      </c>
      <c r="C32" s="38">
        <f aca="true" t="shared" si="32" ref="C32:C42">RANK(K32,$K$31:$K$42,0)</f>
        <v>7</v>
      </c>
      <c r="D32" s="11">
        <f t="shared" si="27"/>
        <v>38</v>
      </c>
      <c r="E32" s="38">
        <f aca="true" t="shared" si="33" ref="E32:E42">RANK(D32,$D$31:$D$42,1)</f>
        <v>7</v>
      </c>
      <c r="F32" s="20">
        <v>2</v>
      </c>
      <c r="G32" s="11">
        <v>130</v>
      </c>
      <c r="H32" s="11">
        <v>0</v>
      </c>
      <c r="I32" s="11"/>
      <c r="J32" s="11"/>
      <c r="K32" s="22">
        <f t="shared" si="28"/>
        <v>130</v>
      </c>
      <c r="L32" s="70">
        <v>6</v>
      </c>
      <c r="M32" s="71">
        <v>2</v>
      </c>
      <c r="N32" s="25">
        <v>0.0007868055555555555</v>
      </c>
      <c r="O32" s="12"/>
      <c r="P32" s="12">
        <v>0.0014560185185185186</v>
      </c>
      <c r="Q32" s="12">
        <v>0.0010393518518518519</v>
      </c>
      <c r="R32" s="12">
        <v>0.0003162037037037037</v>
      </c>
      <c r="S32" s="55">
        <f aca="true" t="shared" si="34" ref="S32:S42">IF(N32&lt;&gt;"",RANK(N32,N$31:N$42,1),"")</f>
        <v>4</v>
      </c>
      <c r="T32" s="55">
        <f aca="true" t="shared" si="35" ref="T32:T41">IF(O32&lt;&gt;"",RANK(O32,O$31:O$42,1),"")</f>
      </c>
      <c r="U32" s="55">
        <f aca="true" t="shared" si="36" ref="U32:U42">IF(P32&lt;&gt;"",RANK(P32,P$31:P$42,1),"")</f>
        <v>7</v>
      </c>
      <c r="V32" s="55">
        <f aca="true" t="shared" si="37" ref="V32:V42">IF(Q32&lt;&gt;"",RANK(Q32,Q$31:Q$42,1),"")</f>
        <v>7</v>
      </c>
      <c r="W32" s="55">
        <f aca="true" t="shared" si="38" ref="W32:W42">IF(R32&lt;&gt;"",RANK(R32,R$31:R$42,1),"")</f>
        <v>6</v>
      </c>
      <c r="X32" s="10">
        <f t="shared" si="29"/>
        <v>24</v>
      </c>
      <c r="Y32" s="12">
        <f t="shared" si="30"/>
        <v>0.0035983796296296298</v>
      </c>
      <c r="Z32" s="2">
        <f t="shared" si="31"/>
        <v>240.00359837962964</v>
      </c>
    </row>
    <row r="33" spans="1:26" ht="12.75">
      <c r="A33" s="15" t="s">
        <v>48</v>
      </c>
      <c r="B33" s="85">
        <f t="shared" si="26"/>
        <v>1</v>
      </c>
      <c r="C33" s="38">
        <f t="shared" si="32"/>
        <v>4</v>
      </c>
      <c r="D33" s="11">
        <f t="shared" si="27"/>
        <v>18</v>
      </c>
      <c r="E33" s="38">
        <f t="shared" si="33"/>
        <v>2</v>
      </c>
      <c r="F33" s="20">
        <v>3</v>
      </c>
      <c r="G33" s="11">
        <v>171</v>
      </c>
      <c r="H33" s="11">
        <v>0</v>
      </c>
      <c r="I33" s="11"/>
      <c r="J33" s="11"/>
      <c r="K33" s="22">
        <f t="shared" si="28"/>
        <v>171</v>
      </c>
      <c r="L33" s="70">
        <v>6</v>
      </c>
      <c r="M33" s="71">
        <v>3</v>
      </c>
      <c r="N33" s="25">
        <v>0.0007866898148148148</v>
      </c>
      <c r="O33" s="12"/>
      <c r="P33" s="12">
        <v>0.0013042824074074074</v>
      </c>
      <c r="Q33" s="12">
        <v>0.0009743055555555555</v>
      </c>
      <c r="R33" s="12">
        <v>0.00027418981481481484</v>
      </c>
      <c r="S33" s="55">
        <f t="shared" si="34"/>
        <v>3</v>
      </c>
      <c r="T33" s="55">
        <f t="shared" si="35"/>
      </c>
      <c r="U33" s="55">
        <f t="shared" si="36"/>
        <v>2</v>
      </c>
      <c r="V33" s="55">
        <f t="shared" si="37"/>
        <v>3</v>
      </c>
      <c r="W33" s="55">
        <f t="shared" si="38"/>
        <v>2</v>
      </c>
      <c r="X33" s="10">
        <f t="shared" si="29"/>
        <v>10</v>
      </c>
      <c r="Y33" s="12">
        <f t="shared" si="30"/>
        <v>0.0033394675925925927</v>
      </c>
      <c r="Z33" s="2">
        <f t="shared" si="31"/>
        <v>100.0033394675926</v>
      </c>
    </row>
    <row r="34" spans="1:26" ht="12.75">
      <c r="A34" s="15" t="s">
        <v>49</v>
      </c>
      <c r="B34" s="85">
        <f t="shared" si="26"/>
        <v>4</v>
      </c>
      <c r="C34" s="38">
        <f t="shared" si="32"/>
        <v>10</v>
      </c>
      <c r="D34" s="11">
        <f t="shared" si="27"/>
        <v>40</v>
      </c>
      <c r="E34" s="38">
        <f t="shared" si="33"/>
        <v>8</v>
      </c>
      <c r="F34" s="20" t="s">
        <v>60</v>
      </c>
      <c r="G34" s="11"/>
      <c r="H34" s="11"/>
      <c r="I34" s="11"/>
      <c r="J34" s="11"/>
      <c r="K34" s="22">
        <f t="shared" si="28"/>
        <v>0</v>
      </c>
      <c r="L34" s="70">
        <v>6</v>
      </c>
      <c r="M34" s="71">
        <v>4</v>
      </c>
      <c r="N34" s="25">
        <v>0.0007049768518518519</v>
      </c>
      <c r="O34" s="12"/>
      <c r="P34" s="12">
        <v>0.0014435185185185187</v>
      </c>
      <c r="Q34" s="12">
        <v>0.0009822916666666667</v>
      </c>
      <c r="R34" s="12">
        <v>0.0003576388888888889</v>
      </c>
      <c r="S34" s="55">
        <f t="shared" si="34"/>
        <v>2</v>
      </c>
      <c r="T34" s="55">
        <f t="shared" si="35"/>
      </c>
      <c r="U34" s="55">
        <f t="shared" si="36"/>
        <v>5</v>
      </c>
      <c r="V34" s="55">
        <f t="shared" si="37"/>
        <v>4</v>
      </c>
      <c r="W34" s="55">
        <f t="shared" si="38"/>
        <v>9</v>
      </c>
      <c r="X34" s="10">
        <f t="shared" si="29"/>
        <v>20</v>
      </c>
      <c r="Y34" s="12">
        <f t="shared" si="30"/>
        <v>0.003488425925925926</v>
      </c>
      <c r="Z34" s="2">
        <f t="shared" si="31"/>
        <v>200.00348842592592</v>
      </c>
    </row>
    <row r="35" spans="1:26" ht="12.75">
      <c r="A35" s="15" t="s">
        <v>40</v>
      </c>
      <c r="B35" s="85">
        <f t="shared" si="26"/>
        <v>2</v>
      </c>
      <c r="C35" s="38">
        <f t="shared" si="32"/>
        <v>2</v>
      </c>
      <c r="D35" s="11">
        <f t="shared" si="27"/>
        <v>15</v>
      </c>
      <c r="E35" s="38">
        <f t="shared" si="33"/>
        <v>1</v>
      </c>
      <c r="F35" s="20">
        <v>4</v>
      </c>
      <c r="G35" s="11">
        <v>175</v>
      </c>
      <c r="H35" s="11">
        <v>0</v>
      </c>
      <c r="I35" s="11"/>
      <c r="J35" s="11"/>
      <c r="K35" s="22">
        <f t="shared" si="28"/>
        <v>175</v>
      </c>
      <c r="L35" s="70">
        <v>6</v>
      </c>
      <c r="M35" s="71">
        <v>5</v>
      </c>
      <c r="N35" s="25">
        <v>0.0008043981481481482</v>
      </c>
      <c r="O35" s="12"/>
      <c r="P35" s="12">
        <v>0.001249537037037037</v>
      </c>
      <c r="Q35" s="12">
        <v>0.000922337962962963</v>
      </c>
      <c r="R35" s="12">
        <v>0.0002835648148148148</v>
      </c>
      <c r="S35" s="55">
        <f t="shared" si="34"/>
        <v>5</v>
      </c>
      <c r="T35" s="55">
        <f t="shared" si="35"/>
      </c>
      <c r="U35" s="55">
        <f t="shared" si="36"/>
        <v>1</v>
      </c>
      <c r="V35" s="55">
        <f t="shared" si="37"/>
        <v>2</v>
      </c>
      <c r="W35" s="55">
        <f t="shared" si="38"/>
        <v>3</v>
      </c>
      <c r="X35" s="10">
        <f t="shared" si="29"/>
        <v>11</v>
      </c>
      <c r="Y35" s="12">
        <f t="shared" si="30"/>
        <v>0.0032598379629629626</v>
      </c>
      <c r="Z35" s="2">
        <f t="shared" si="31"/>
        <v>110.00325983796296</v>
      </c>
    </row>
    <row r="36" spans="1:26" ht="12.75">
      <c r="A36" s="15" t="s">
        <v>54</v>
      </c>
      <c r="B36" s="85">
        <f t="shared" si="26"/>
        <v>9</v>
      </c>
      <c r="C36" s="38">
        <f t="shared" si="32"/>
        <v>9</v>
      </c>
      <c r="D36" s="11">
        <f t="shared" si="27"/>
        <v>56</v>
      </c>
      <c r="E36" s="38">
        <f t="shared" si="33"/>
        <v>10</v>
      </c>
      <c r="F36" s="20">
        <v>5</v>
      </c>
      <c r="G36" s="11">
        <v>90</v>
      </c>
      <c r="H36" s="11">
        <v>0</v>
      </c>
      <c r="I36" s="11"/>
      <c r="J36" s="11"/>
      <c r="K36" s="22">
        <f t="shared" si="28"/>
        <v>90</v>
      </c>
      <c r="L36" s="72">
        <v>6</v>
      </c>
      <c r="M36" s="73">
        <v>6</v>
      </c>
      <c r="N36" s="25">
        <v>0.0009204861111111111</v>
      </c>
      <c r="O36" s="12"/>
      <c r="P36" s="12">
        <v>0.0015921296296296293</v>
      </c>
      <c r="Q36" s="12">
        <v>0.0011179398148148149</v>
      </c>
      <c r="R36" s="12">
        <v>0.00032233796296296296</v>
      </c>
      <c r="S36" s="55">
        <f t="shared" si="34"/>
        <v>8</v>
      </c>
      <c r="T36" s="55">
        <f t="shared" si="35"/>
      </c>
      <c r="U36" s="55">
        <f t="shared" si="36"/>
        <v>11</v>
      </c>
      <c r="V36" s="55">
        <f t="shared" si="37"/>
        <v>11</v>
      </c>
      <c r="W36" s="55">
        <f t="shared" si="38"/>
        <v>8</v>
      </c>
      <c r="X36" s="10">
        <f t="shared" si="29"/>
        <v>38</v>
      </c>
      <c r="Y36" s="12">
        <f t="shared" si="30"/>
        <v>0.003952893518518518</v>
      </c>
      <c r="Z36" s="2">
        <f t="shared" si="31"/>
        <v>380.00395289351854</v>
      </c>
    </row>
    <row r="37" spans="1:26" ht="12.75">
      <c r="A37" s="15" t="s">
        <v>35</v>
      </c>
      <c r="B37" s="85">
        <f t="shared" si="26"/>
        <v>10</v>
      </c>
      <c r="C37" s="38">
        <f t="shared" si="32"/>
        <v>1</v>
      </c>
      <c r="D37" s="11">
        <f t="shared" si="27"/>
        <v>40</v>
      </c>
      <c r="E37" s="38">
        <f t="shared" si="33"/>
        <v>8</v>
      </c>
      <c r="F37" s="20">
        <v>6</v>
      </c>
      <c r="G37" s="11">
        <v>185</v>
      </c>
      <c r="H37" s="11">
        <v>40</v>
      </c>
      <c r="I37" s="11"/>
      <c r="J37" s="11"/>
      <c r="K37" s="22">
        <f t="shared" si="28"/>
        <v>225</v>
      </c>
      <c r="L37" s="61">
        <v>7</v>
      </c>
      <c r="M37" s="74">
        <v>1</v>
      </c>
      <c r="N37" s="25">
        <v>0.001022685185185185</v>
      </c>
      <c r="O37" s="12"/>
      <c r="P37" s="12">
        <v>0.0015814814814814815</v>
      </c>
      <c r="Q37" s="12">
        <v>0.0010715277777777778</v>
      </c>
      <c r="R37" s="12">
        <v>0.00036875</v>
      </c>
      <c r="S37" s="55">
        <f t="shared" si="34"/>
        <v>9</v>
      </c>
      <c r="T37" s="55">
        <f t="shared" si="35"/>
      </c>
      <c r="U37" s="55">
        <f t="shared" si="36"/>
        <v>10</v>
      </c>
      <c r="V37" s="55">
        <f t="shared" si="37"/>
        <v>8</v>
      </c>
      <c r="W37" s="55">
        <f t="shared" si="38"/>
        <v>11</v>
      </c>
      <c r="X37" s="10">
        <f t="shared" si="29"/>
        <v>38</v>
      </c>
      <c r="Y37" s="12">
        <f t="shared" si="30"/>
        <v>0.004044444444444444</v>
      </c>
      <c r="Z37" s="2">
        <f t="shared" si="31"/>
        <v>380.00404444444445</v>
      </c>
    </row>
    <row r="38" spans="1:26" ht="12.75">
      <c r="A38" s="15" t="s">
        <v>37</v>
      </c>
      <c r="B38" s="85">
        <f t="shared" si="26"/>
        <v>7</v>
      </c>
      <c r="C38" s="38">
        <f t="shared" si="32"/>
        <v>3</v>
      </c>
      <c r="D38" s="11">
        <f t="shared" si="27"/>
        <v>31</v>
      </c>
      <c r="E38" s="38">
        <f t="shared" si="33"/>
        <v>4</v>
      </c>
      <c r="F38" s="20">
        <v>7</v>
      </c>
      <c r="G38" s="11">
        <v>172</v>
      </c>
      <c r="H38" s="11">
        <v>0</v>
      </c>
      <c r="I38" s="11"/>
      <c r="J38" s="11"/>
      <c r="K38" s="22">
        <f t="shared" si="28"/>
        <v>172</v>
      </c>
      <c r="L38" s="63">
        <v>7</v>
      </c>
      <c r="M38" s="75">
        <v>2</v>
      </c>
      <c r="N38" s="25">
        <v>0.0006700231481481482</v>
      </c>
      <c r="O38" s="12"/>
      <c r="P38" s="12">
        <v>0.0014686342592592592</v>
      </c>
      <c r="Q38" s="12">
        <v>0.001079050925925926</v>
      </c>
      <c r="R38" s="12">
        <v>0.00031909722222222224</v>
      </c>
      <c r="S38" s="55">
        <f t="shared" si="34"/>
        <v>1</v>
      </c>
      <c r="T38" s="55">
        <f t="shared" si="35"/>
      </c>
      <c r="U38" s="55">
        <f t="shared" si="36"/>
        <v>8</v>
      </c>
      <c r="V38" s="55">
        <f t="shared" si="37"/>
        <v>9</v>
      </c>
      <c r="W38" s="55">
        <f t="shared" si="38"/>
        <v>7</v>
      </c>
      <c r="X38" s="10">
        <f t="shared" si="29"/>
        <v>25</v>
      </c>
      <c r="Y38" s="12">
        <f t="shared" si="30"/>
        <v>0.0035368055555555556</v>
      </c>
      <c r="Z38" s="2">
        <f t="shared" si="31"/>
        <v>250.00353680555557</v>
      </c>
    </row>
    <row r="39" spans="1:26" ht="12.75">
      <c r="A39" s="80" t="s">
        <v>44</v>
      </c>
      <c r="B39" s="85">
        <f>IF(Z39&lt;&gt;"",RANK(Z39,$Z$31:$Z$42,1),"")</f>
        <v>12</v>
      </c>
      <c r="C39" s="38">
        <f t="shared" si="32"/>
        <v>10</v>
      </c>
      <c r="D39" s="11">
        <f t="shared" si="27"/>
        <v>66</v>
      </c>
      <c r="E39" s="38">
        <f t="shared" si="33"/>
        <v>12</v>
      </c>
      <c r="F39" s="24"/>
      <c r="G39" s="26"/>
      <c r="H39" s="26"/>
      <c r="I39" s="26"/>
      <c r="J39" s="26"/>
      <c r="K39" s="22">
        <f t="shared" si="28"/>
        <v>0</v>
      </c>
      <c r="L39" s="81">
        <v>7</v>
      </c>
      <c r="M39" s="82">
        <v>3</v>
      </c>
      <c r="N39" s="25">
        <v>0.0010416666666666667</v>
      </c>
      <c r="O39" s="12"/>
      <c r="P39" s="12">
        <v>0.0020833333333333333</v>
      </c>
      <c r="Q39" s="12">
        <v>0.0020833333333333333</v>
      </c>
      <c r="R39" s="12">
        <v>0.0006944444444444445</v>
      </c>
      <c r="S39" s="55">
        <f t="shared" si="34"/>
        <v>10</v>
      </c>
      <c r="T39" s="55">
        <f t="shared" si="35"/>
      </c>
      <c r="U39" s="55">
        <f t="shared" si="36"/>
        <v>12</v>
      </c>
      <c r="V39" s="55">
        <f t="shared" si="37"/>
        <v>12</v>
      </c>
      <c r="W39" s="55">
        <f t="shared" si="38"/>
        <v>12</v>
      </c>
      <c r="X39" s="10">
        <f t="shared" si="29"/>
        <v>46</v>
      </c>
      <c r="Y39" s="12">
        <f t="shared" si="30"/>
        <v>0.0059027777777777785</v>
      </c>
      <c r="Z39" s="2">
        <f t="shared" si="31"/>
        <v>460.0059027777778</v>
      </c>
    </row>
    <row r="40" spans="1:26" ht="12.75">
      <c r="A40" s="15" t="s">
        <v>55</v>
      </c>
      <c r="B40" s="85">
        <f t="shared" si="26"/>
        <v>8</v>
      </c>
      <c r="C40" s="38">
        <f t="shared" si="32"/>
        <v>5</v>
      </c>
      <c r="D40" s="11">
        <f t="shared" si="27"/>
        <v>36</v>
      </c>
      <c r="E40" s="38">
        <f t="shared" si="33"/>
        <v>5</v>
      </c>
      <c r="F40" s="20">
        <v>8</v>
      </c>
      <c r="G40" s="11">
        <v>170</v>
      </c>
      <c r="H40" s="11">
        <v>0</v>
      </c>
      <c r="I40" s="11"/>
      <c r="J40" s="11"/>
      <c r="K40" s="22">
        <f t="shared" si="28"/>
        <v>170</v>
      </c>
      <c r="L40" s="63">
        <v>7</v>
      </c>
      <c r="M40" s="75">
        <v>4</v>
      </c>
      <c r="N40" s="25">
        <v>0.0010416666666666667</v>
      </c>
      <c r="O40" s="12"/>
      <c r="P40" s="12">
        <v>0.0014453703703703703</v>
      </c>
      <c r="Q40" s="12">
        <v>0.001032638888888889</v>
      </c>
      <c r="R40" s="12">
        <v>0.00030601851851851856</v>
      </c>
      <c r="S40" s="55">
        <f t="shared" si="34"/>
        <v>10</v>
      </c>
      <c r="T40" s="55">
        <f t="shared" si="35"/>
      </c>
      <c r="U40" s="55">
        <f t="shared" si="36"/>
        <v>6</v>
      </c>
      <c r="V40" s="55">
        <f t="shared" si="37"/>
        <v>5</v>
      </c>
      <c r="W40" s="55">
        <f t="shared" si="38"/>
        <v>5</v>
      </c>
      <c r="X40" s="10">
        <f t="shared" si="29"/>
        <v>26</v>
      </c>
      <c r="Y40" s="12">
        <f t="shared" si="30"/>
        <v>0.003825694444444444</v>
      </c>
      <c r="Z40" s="2">
        <f t="shared" si="31"/>
        <v>260.00382569444446</v>
      </c>
    </row>
    <row r="41" spans="1:26" ht="12.75">
      <c r="A41" s="15" t="s">
        <v>19</v>
      </c>
      <c r="B41" s="85">
        <f t="shared" si="26"/>
        <v>3</v>
      </c>
      <c r="C41" s="38">
        <f t="shared" si="32"/>
        <v>6</v>
      </c>
      <c r="D41" s="11">
        <f t="shared" si="27"/>
        <v>23</v>
      </c>
      <c r="E41" s="38">
        <f t="shared" si="33"/>
        <v>3</v>
      </c>
      <c r="F41" s="20">
        <v>9</v>
      </c>
      <c r="G41" s="11">
        <v>155</v>
      </c>
      <c r="H41" s="11">
        <v>0</v>
      </c>
      <c r="I41" s="11"/>
      <c r="J41" s="11"/>
      <c r="K41" s="22">
        <f t="shared" si="28"/>
        <v>155</v>
      </c>
      <c r="L41" s="63">
        <v>7</v>
      </c>
      <c r="M41" s="75">
        <v>5</v>
      </c>
      <c r="N41" s="25">
        <v>0.0008108796296296296</v>
      </c>
      <c r="O41" s="12"/>
      <c r="P41" s="12">
        <v>0.0013241898148148147</v>
      </c>
      <c r="Q41" s="12">
        <v>0.0009143518518518518</v>
      </c>
      <c r="R41" s="12">
        <v>0.0002726851851851852</v>
      </c>
      <c r="S41" s="55">
        <f t="shared" si="34"/>
        <v>6</v>
      </c>
      <c r="T41" s="55">
        <f t="shared" si="35"/>
      </c>
      <c r="U41" s="55">
        <f t="shared" si="36"/>
        <v>3</v>
      </c>
      <c r="V41" s="55">
        <f t="shared" si="37"/>
        <v>1</v>
      </c>
      <c r="W41" s="55">
        <f t="shared" si="38"/>
        <v>1</v>
      </c>
      <c r="X41" s="10">
        <f t="shared" si="29"/>
        <v>11</v>
      </c>
      <c r="Y41" s="12">
        <f t="shared" si="30"/>
        <v>0.0033221064814814814</v>
      </c>
      <c r="Z41" s="2">
        <f t="shared" si="31"/>
        <v>110.00332210648148</v>
      </c>
    </row>
    <row r="42" spans="1:26" ht="12.75">
      <c r="A42" s="83" t="s">
        <v>42</v>
      </c>
      <c r="B42" s="85">
        <f t="shared" si="26"/>
        <v>11</v>
      </c>
      <c r="C42" s="38">
        <f t="shared" si="32"/>
        <v>10</v>
      </c>
      <c r="D42" s="26">
        <f t="shared" si="27"/>
        <v>59</v>
      </c>
      <c r="E42" s="38">
        <f t="shared" si="33"/>
        <v>11</v>
      </c>
      <c r="F42" s="24"/>
      <c r="G42" s="26"/>
      <c r="H42" s="26"/>
      <c r="I42" s="26"/>
      <c r="J42" s="26"/>
      <c r="K42" s="41">
        <f t="shared" si="28"/>
        <v>0</v>
      </c>
      <c r="L42" s="65">
        <v>7</v>
      </c>
      <c r="M42" s="76">
        <v>6</v>
      </c>
      <c r="N42" s="67">
        <v>0.0010416666666666667</v>
      </c>
      <c r="O42" s="50"/>
      <c r="P42" s="50">
        <v>0.001552662037037037</v>
      </c>
      <c r="Q42" s="50">
        <v>0.0010930555555555554</v>
      </c>
      <c r="R42" s="50">
        <v>0.000365625</v>
      </c>
      <c r="S42" s="55">
        <f t="shared" si="34"/>
        <v>10</v>
      </c>
      <c r="T42" s="55">
        <f>IF(O42&lt;&gt;"",RANK(O42,O$31:O$42,1),"")</f>
      </c>
      <c r="U42" s="55">
        <f t="shared" si="36"/>
        <v>9</v>
      </c>
      <c r="V42" s="55">
        <f t="shared" si="37"/>
        <v>10</v>
      </c>
      <c r="W42" s="55">
        <f t="shared" si="38"/>
        <v>10</v>
      </c>
      <c r="X42" s="51">
        <f t="shared" si="29"/>
        <v>39</v>
      </c>
      <c r="Y42" s="50">
        <f t="shared" si="30"/>
        <v>0.004053009259259259</v>
      </c>
      <c r="Z42" s="52">
        <f t="shared" si="31"/>
        <v>390.0040530092593</v>
      </c>
    </row>
    <row r="43" spans="1:27" s="13" customFormat="1" ht="27.75" customHeight="1">
      <c r="A43" s="124" t="s">
        <v>20</v>
      </c>
      <c r="B43" s="125"/>
      <c r="C43" s="125"/>
      <c r="D43" s="125"/>
      <c r="E43" s="126"/>
      <c r="F43" s="43"/>
      <c r="G43" s="44"/>
      <c r="H43" s="44"/>
      <c r="I43" s="44"/>
      <c r="J43" s="44"/>
      <c r="K43" s="44"/>
      <c r="L43" s="77"/>
      <c r="M43" s="77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57"/>
      <c r="AA43" s="21"/>
    </row>
    <row r="44" spans="1:26" ht="12.75">
      <c r="A44" s="42" t="s">
        <v>22</v>
      </c>
      <c r="B44" s="84">
        <f>IF(Z44&lt;&gt;"",RANK(Z44,$Z$44:$Z$55,1),"")</f>
        <v>5</v>
      </c>
      <c r="C44" s="38">
        <f>RANK(K44,$K$44:$K$55,0)</f>
        <v>4</v>
      </c>
      <c r="D44" s="37">
        <f aca="true" t="shared" si="39" ref="D44:D55">C44*2+X44</f>
        <v>30</v>
      </c>
      <c r="E44" s="38">
        <f>RANK(D44,$D$44:$D$55,1)</f>
        <v>4</v>
      </c>
      <c r="F44" s="53">
        <v>10</v>
      </c>
      <c r="G44" s="37">
        <v>195</v>
      </c>
      <c r="H44" s="37">
        <v>30</v>
      </c>
      <c r="I44" s="37"/>
      <c r="J44" s="37"/>
      <c r="K44" s="58">
        <f aca="true" t="shared" si="40" ref="K44:K55">SUM(G44:J44)</f>
        <v>225</v>
      </c>
      <c r="L44" s="61">
        <v>8</v>
      </c>
      <c r="M44" s="74">
        <v>1</v>
      </c>
      <c r="N44" s="59">
        <v>0.0010359953703703705</v>
      </c>
      <c r="O44" s="12"/>
      <c r="P44" s="12">
        <v>0.001370949074074074</v>
      </c>
      <c r="Q44" s="54">
        <v>0.002049652777777778</v>
      </c>
      <c r="R44" s="54">
        <v>0.000290625</v>
      </c>
      <c r="S44" s="55">
        <f>IF(N44&lt;&gt;"",RANK(N44,N$44:N$55,1),"")</f>
        <v>5</v>
      </c>
      <c r="T44" s="55">
        <f>IF(O44&lt;&gt;"",RANK(O44,O$44:O$55,1),"")</f>
      </c>
      <c r="U44" s="55">
        <f>IF(P44&lt;&gt;"",RANK(P44,P$44:P$55,1),"")</f>
        <v>7</v>
      </c>
      <c r="V44" s="55">
        <f>IF(Q44&lt;&gt;"",RANK(Q44,Q$44:Q$55,1),"")</f>
        <v>5</v>
      </c>
      <c r="W44" s="55">
        <f>IF(R44&lt;&gt;"",RANK(R44,R$44:R$55,1),"")</f>
        <v>5</v>
      </c>
      <c r="X44" s="55">
        <f aca="true" t="shared" si="41" ref="X44:X55">SUM(S44:W44)</f>
        <v>22</v>
      </c>
      <c r="Y44" s="54">
        <f aca="true" t="shared" si="42" ref="Y44:Y55">SUM(N44:R44)</f>
        <v>0.004747222222222222</v>
      </c>
      <c r="Z44" s="56">
        <f aca="true" t="shared" si="43" ref="Z44:Z55">X44*10+Y44</f>
        <v>220.00474722222222</v>
      </c>
    </row>
    <row r="45" spans="1:26" ht="12.75">
      <c r="A45" s="15" t="s">
        <v>45</v>
      </c>
      <c r="B45" s="85">
        <f aca="true" t="shared" si="44" ref="B45:B55">IF(Z45&lt;&gt;"",RANK(Z45,$Z$44:$Z$55,1),"")</f>
        <v>4</v>
      </c>
      <c r="C45" s="38">
        <f aca="true" t="shared" si="45" ref="C45:C55">RANK(K45,$K$44:$K$55,0)</f>
        <v>11</v>
      </c>
      <c r="D45" s="11">
        <f t="shared" si="39"/>
        <v>42</v>
      </c>
      <c r="E45" s="38">
        <f aca="true" t="shared" si="46" ref="E45:E55">RANK(D45,$D$44:$D$55,1)</f>
        <v>6</v>
      </c>
      <c r="F45" s="20">
        <v>11</v>
      </c>
      <c r="G45" s="11">
        <v>160</v>
      </c>
      <c r="H45" s="11">
        <v>0</v>
      </c>
      <c r="I45" s="11"/>
      <c r="J45" s="11"/>
      <c r="K45" s="22">
        <f t="shared" si="40"/>
        <v>160</v>
      </c>
      <c r="L45" s="63">
        <v>8</v>
      </c>
      <c r="M45" s="75">
        <v>2</v>
      </c>
      <c r="N45" s="25">
        <v>0.0009006944444444444</v>
      </c>
      <c r="O45" s="12"/>
      <c r="P45" s="12">
        <v>0.0013471064814814815</v>
      </c>
      <c r="Q45" s="12">
        <v>0.0020944444444444443</v>
      </c>
      <c r="R45" s="12">
        <v>0.0002865740740740741</v>
      </c>
      <c r="S45" s="55">
        <f aca="true" t="shared" si="47" ref="S45:S55">IF(N45&lt;&gt;"",RANK(N45,N$44:N$55,1),"")</f>
        <v>4</v>
      </c>
      <c r="T45" s="55">
        <f aca="true" t="shared" si="48" ref="T45:T55">IF(O45&lt;&gt;"",RANK(O45,O$44:O$55,1),"")</f>
      </c>
      <c r="U45" s="55">
        <f aca="true" t="shared" si="49" ref="U45:U55">IF(P45&lt;&gt;"",RANK(P45,P$44:P$55,1),"")</f>
        <v>5</v>
      </c>
      <c r="V45" s="55">
        <f aca="true" t="shared" si="50" ref="V45:V55">IF(Q45&lt;&gt;"",RANK(Q45,Q$44:Q$55,1),"")</f>
        <v>7</v>
      </c>
      <c r="W45" s="55">
        <f aca="true" t="shared" si="51" ref="W45:W55">IF(R45&lt;&gt;"",RANK(R45,R$44:R$55,1),"")</f>
        <v>4</v>
      </c>
      <c r="X45" s="10">
        <f t="shared" si="41"/>
        <v>20</v>
      </c>
      <c r="Y45" s="12">
        <f t="shared" si="42"/>
        <v>0.004628819444444444</v>
      </c>
      <c r="Z45" s="2">
        <f t="shared" si="43"/>
        <v>200.00462881944443</v>
      </c>
    </row>
    <row r="46" spans="1:26" ht="12.75">
      <c r="A46" s="15" t="s">
        <v>56</v>
      </c>
      <c r="B46" s="85">
        <f t="shared" si="44"/>
        <v>9</v>
      </c>
      <c r="C46" s="38">
        <f t="shared" si="45"/>
        <v>4</v>
      </c>
      <c r="D46" s="11">
        <f t="shared" si="39"/>
        <v>38</v>
      </c>
      <c r="E46" s="38">
        <f t="shared" si="46"/>
        <v>5</v>
      </c>
      <c r="F46" s="20">
        <v>12</v>
      </c>
      <c r="G46" s="11">
        <v>185</v>
      </c>
      <c r="H46" s="11">
        <v>40</v>
      </c>
      <c r="I46" s="11"/>
      <c r="J46" s="11"/>
      <c r="K46" s="22">
        <f t="shared" si="40"/>
        <v>225</v>
      </c>
      <c r="L46" s="63">
        <v>8</v>
      </c>
      <c r="M46" s="75">
        <v>3</v>
      </c>
      <c r="N46" s="25">
        <v>0.0010416666666666667</v>
      </c>
      <c r="O46" s="12"/>
      <c r="P46" s="12">
        <v>0.0013798611111111112</v>
      </c>
      <c r="Q46" s="12">
        <v>0.0022258101851851853</v>
      </c>
      <c r="R46" s="12">
        <v>0.00030127314814814817</v>
      </c>
      <c r="S46" s="55">
        <f t="shared" si="47"/>
        <v>6</v>
      </c>
      <c r="T46" s="55">
        <f t="shared" si="48"/>
      </c>
      <c r="U46" s="55">
        <f t="shared" si="49"/>
        <v>8</v>
      </c>
      <c r="V46" s="55">
        <f t="shared" si="50"/>
        <v>9</v>
      </c>
      <c r="W46" s="55">
        <f t="shared" si="51"/>
        <v>7</v>
      </c>
      <c r="X46" s="10">
        <f t="shared" si="41"/>
        <v>30</v>
      </c>
      <c r="Y46" s="12">
        <f t="shared" si="42"/>
        <v>0.00494861111111111</v>
      </c>
      <c r="Z46" s="2">
        <f t="shared" si="43"/>
        <v>300.0049486111111</v>
      </c>
    </row>
    <row r="47" spans="1:26" ht="12.75">
      <c r="A47" s="15" t="s">
        <v>48</v>
      </c>
      <c r="B47" s="85">
        <f t="shared" si="44"/>
        <v>6</v>
      </c>
      <c r="C47" s="38">
        <f t="shared" si="45"/>
        <v>10</v>
      </c>
      <c r="D47" s="11">
        <f t="shared" si="39"/>
        <v>46</v>
      </c>
      <c r="E47" s="38">
        <f t="shared" si="46"/>
        <v>9</v>
      </c>
      <c r="F47" s="20">
        <v>13</v>
      </c>
      <c r="G47" s="11">
        <v>165</v>
      </c>
      <c r="H47" s="11">
        <v>0</v>
      </c>
      <c r="I47" s="11"/>
      <c r="J47" s="11"/>
      <c r="K47" s="22">
        <f t="shared" si="40"/>
        <v>165</v>
      </c>
      <c r="L47" s="63">
        <v>8</v>
      </c>
      <c r="M47" s="75">
        <v>4</v>
      </c>
      <c r="N47" s="25">
        <v>0.0006775462962962963</v>
      </c>
      <c r="O47" s="12"/>
      <c r="P47" s="12">
        <v>0.0020833333333333333</v>
      </c>
      <c r="Q47" s="12">
        <v>0.0020938657407407408</v>
      </c>
      <c r="R47" s="12">
        <v>0.00029479166666666667</v>
      </c>
      <c r="S47" s="55">
        <f t="shared" si="47"/>
        <v>2</v>
      </c>
      <c r="T47" s="55">
        <f t="shared" si="48"/>
      </c>
      <c r="U47" s="55">
        <f t="shared" si="49"/>
        <v>12</v>
      </c>
      <c r="V47" s="55">
        <f t="shared" si="50"/>
        <v>6</v>
      </c>
      <c r="W47" s="55">
        <f t="shared" si="51"/>
        <v>6</v>
      </c>
      <c r="X47" s="10">
        <f t="shared" si="41"/>
        <v>26</v>
      </c>
      <c r="Y47" s="12">
        <f t="shared" si="42"/>
        <v>0.005149537037037037</v>
      </c>
      <c r="Z47" s="2">
        <f t="shared" si="43"/>
        <v>260.005149537037</v>
      </c>
    </row>
    <row r="48" spans="1:26" ht="12.75">
      <c r="A48" s="15" t="s">
        <v>61</v>
      </c>
      <c r="B48" s="85">
        <f t="shared" si="44"/>
        <v>8</v>
      </c>
      <c r="C48" s="38">
        <f t="shared" si="45"/>
        <v>12</v>
      </c>
      <c r="D48" s="11">
        <f t="shared" si="39"/>
        <v>53</v>
      </c>
      <c r="E48" s="38">
        <f t="shared" si="46"/>
        <v>10</v>
      </c>
      <c r="F48" s="20">
        <v>14</v>
      </c>
      <c r="G48" s="11">
        <v>145</v>
      </c>
      <c r="H48" s="11">
        <v>0</v>
      </c>
      <c r="I48" s="11"/>
      <c r="J48" s="11"/>
      <c r="K48" s="22">
        <f t="shared" si="40"/>
        <v>145</v>
      </c>
      <c r="L48" s="63">
        <v>8</v>
      </c>
      <c r="M48" s="75">
        <v>5</v>
      </c>
      <c r="N48" s="25">
        <v>0.0010416666666666667</v>
      </c>
      <c r="O48" s="12"/>
      <c r="P48" s="12">
        <v>0.001364236111111111</v>
      </c>
      <c r="Q48" s="12">
        <v>0.002217939814814815</v>
      </c>
      <c r="R48" s="12">
        <v>0.00030879629629629627</v>
      </c>
      <c r="S48" s="55">
        <f t="shared" si="47"/>
        <v>6</v>
      </c>
      <c r="T48" s="55">
        <f t="shared" si="48"/>
      </c>
      <c r="U48" s="55">
        <f t="shared" si="49"/>
        <v>6</v>
      </c>
      <c r="V48" s="55">
        <f t="shared" si="50"/>
        <v>8</v>
      </c>
      <c r="W48" s="55">
        <f t="shared" si="51"/>
        <v>9</v>
      </c>
      <c r="X48" s="10">
        <f t="shared" si="41"/>
        <v>29</v>
      </c>
      <c r="Y48" s="12">
        <f t="shared" si="42"/>
        <v>0.004932638888888889</v>
      </c>
      <c r="Z48" s="2">
        <f t="shared" si="43"/>
        <v>290.0049326388889</v>
      </c>
    </row>
    <row r="49" spans="1:26" ht="12.75">
      <c r="A49" s="15" t="s">
        <v>57</v>
      </c>
      <c r="B49" s="85">
        <f t="shared" si="44"/>
        <v>11</v>
      </c>
      <c r="C49" s="38">
        <f t="shared" si="45"/>
        <v>3</v>
      </c>
      <c r="D49" s="11">
        <f t="shared" si="39"/>
        <v>45</v>
      </c>
      <c r="E49" s="38">
        <f t="shared" si="46"/>
        <v>8</v>
      </c>
      <c r="F49" s="20">
        <v>15</v>
      </c>
      <c r="G49" s="11">
        <v>200</v>
      </c>
      <c r="H49" s="11">
        <v>30</v>
      </c>
      <c r="I49" s="11"/>
      <c r="J49" s="11"/>
      <c r="K49" s="22">
        <f t="shared" si="40"/>
        <v>230</v>
      </c>
      <c r="L49" s="65">
        <v>8</v>
      </c>
      <c r="M49" s="76">
        <v>6</v>
      </c>
      <c r="N49" s="25">
        <v>0.0010416666666666667</v>
      </c>
      <c r="O49" s="12"/>
      <c r="P49" s="12">
        <v>0.0013881944444444445</v>
      </c>
      <c r="Q49" s="12">
        <v>0.0023542824074074074</v>
      </c>
      <c r="R49" s="12">
        <v>0.0003259259259259259</v>
      </c>
      <c r="S49" s="55">
        <f t="shared" si="47"/>
        <v>6</v>
      </c>
      <c r="T49" s="55">
        <f t="shared" si="48"/>
      </c>
      <c r="U49" s="55">
        <f t="shared" si="49"/>
        <v>9</v>
      </c>
      <c r="V49" s="55">
        <f t="shared" si="50"/>
        <v>12</v>
      </c>
      <c r="W49" s="55">
        <f t="shared" si="51"/>
        <v>12</v>
      </c>
      <c r="X49" s="10">
        <f t="shared" si="41"/>
        <v>39</v>
      </c>
      <c r="Y49" s="12">
        <f t="shared" si="42"/>
        <v>0.005110069444444444</v>
      </c>
      <c r="Z49" s="2">
        <f t="shared" si="43"/>
        <v>390.00511006944447</v>
      </c>
    </row>
    <row r="50" spans="1:26" ht="12.75">
      <c r="A50" s="15" t="s">
        <v>58</v>
      </c>
      <c r="B50" s="85">
        <f t="shared" si="44"/>
        <v>2</v>
      </c>
      <c r="C50" s="38">
        <f t="shared" si="45"/>
        <v>2</v>
      </c>
      <c r="D50" s="11">
        <f t="shared" si="39"/>
        <v>15</v>
      </c>
      <c r="E50" s="38">
        <f t="shared" si="46"/>
        <v>2</v>
      </c>
      <c r="F50" s="20">
        <v>16</v>
      </c>
      <c r="G50" s="11">
        <v>185</v>
      </c>
      <c r="H50" s="11">
        <v>60</v>
      </c>
      <c r="I50" s="11"/>
      <c r="J50" s="11"/>
      <c r="K50" s="22">
        <f t="shared" si="40"/>
        <v>245</v>
      </c>
      <c r="L50" s="61">
        <v>9</v>
      </c>
      <c r="M50" s="74">
        <v>1</v>
      </c>
      <c r="N50" s="25">
        <v>0.000717361111111111</v>
      </c>
      <c r="O50" s="12"/>
      <c r="P50" s="12">
        <v>0.0012126157407407409</v>
      </c>
      <c r="Q50" s="12">
        <v>0.001930787037037037</v>
      </c>
      <c r="R50" s="12">
        <v>0.0002822916666666667</v>
      </c>
      <c r="S50" s="55">
        <f t="shared" si="47"/>
        <v>3</v>
      </c>
      <c r="T50" s="55">
        <f t="shared" si="48"/>
      </c>
      <c r="U50" s="55">
        <f t="shared" si="49"/>
        <v>2</v>
      </c>
      <c r="V50" s="55">
        <f t="shared" si="50"/>
        <v>3</v>
      </c>
      <c r="W50" s="55">
        <f t="shared" si="51"/>
        <v>3</v>
      </c>
      <c r="X50" s="10">
        <f t="shared" si="41"/>
        <v>11</v>
      </c>
      <c r="Y50" s="12">
        <f t="shared" si="42"/>
        <v>0.004143055555555556</v>
      </c>
      <c r="Z50" s="2">
        <f t="shared" si="43"/>
        <v>110.00414305555556</v>
      </c>
    </row>
    <row r="51" spans="1:26" ht="12.75">
      <c r="A51" s="16" t="s">
        <v>37</v>
      </c>
      <c r="B51" s="85">
        <f t="shared" si="44"/>
        <v>3</v>
      </c>
      <c r="C51" s="38">
        <f t="shared" si="45"/>
        <v>6</v>
      </c>
      <c r="D51" s="11">
        <f t="shared" si="39"/>
        <v>24</v>
      </c>
      <c r="E51" s="38">
        <f t="shared" si="46"/>
        <v>3</v>
      </c>
      <c r="F51" s="9">
        <v>17</v>
      </c>
      <c r="G51" s="8">
        <v>170</v>
      </c>
      <c r="H51" s="8">
        <v>50</v>
      </c>
      <c r="K51" s="22">
        <f t="shared" si="40"/>
        <v>220</v>
      </c>
      <c r="L51" s="63">
        <v>9</v>
      </c>
      <c r="M51" s="75">
        <v>2</v>
      </c>
      <c r="N51" s="60">
        <v>0.0010416666666666667</v>
      </c>
      <c r="O51" s="12"/>
      <c r="P51" s="12">
        <v>0.0012519675925925927</v>
      </c>
      <c r="Q51" s="7">
        <v>0.0018512731481481481</v>
      </c>
      <c r="R51" s="7">
        <v>0.00027106481481481486</v>
      </c>
      <c r="S51" s="55">
        <f t="shared" si="47"/>
        <v>6</v>
      </c>
      <c r="T51" s="55">
        <f t="shared" si="48"/>
      </c>
      <c r="U51" s="55">
        <f t="shared" si="49"/>
        <v>3</v>
      </c>
      <c r="V51" s="55">
        <f t="shared" si="50"/>
        <v>2</v>
      </c>
      <c r="W51" s="55">
        <f t="shared" si="51"/>
        <v>1</v>
      </c>
      <c r="X51" s="10">
        <f t="shared" si="41"/>
        <v>12</v>
      </c>
      <c r="Y51" s="12">
        <f t="shared" si="42"/>
        <v>0.004415972222222222</v>
      </c>
      <c r="Z51" s="2">
        <f t="shared" si="43"/>
        <v>120.00441597222222</v>
      </c>
    </row>
    <row r="52" spans="1:26" ht="12.75">
      <c r="A52" s="16" t="s">
        <v>59</v>
      </c>
      <c r="B52" s="85">
        <f t="shared" si="44"/>
        <v>7</v>
      </c>
      <c r="C52" s="38">
        <f t="shared" si="45"/>
        <v>8</v>
      </c>
      <c r="D52" s="11">
        <f t="shared" si="39"/>
        <v>43</v>
      </c>
      <c r="E52" s="38">
        <f t="shared" si="46"/>
        <v>7</v>
      </c>
      <c r="F52" s="9">
        <v>18</v>
      </c>
      <c r="G52" s="8">
        <v>180</v>
      </c>
      <c r="H52" s="8">
        <v>0</v>
      </c>
      <c r="K52" s="22">
        <f t="shared" si="40"/>
        <v>180</v>
      </c>
      <c r="L52" s="63">
        <v>9</v>
      </c>
      <c r="M52" s="75">
        <v>3</v>
      </c>
      <c r="N52" s="60">
        <v>0.001086574074074074</v>
      </c>
      <c r="O52" s="12"/>
      <c r="P52" s="12">
        <v>0.0013291666666666669</v>
      </c>
      <c r="Q52" s="7">
        <v>0.0019383101851851853</v>
      </c>
      <c r="R52" s="7">
        <v>0.000302662037037037</v>
      </c>
      <c r="S52" s="55">
        <f t="shared" si="47"/>
        <v>11</v>
      </c>
      <c r="T52" s="55">
        <f t="shared" si="48"/>
      </c>
      <c r="U52" s="55">
        <f t="shared" si="49"/>
        <v>4</v>
      </c>
      <c r="V52" s="55">
        <f t="shared" si="50"/>
        <v>4</v>
      </c>
      <c r="W52" s="55">
        <f t="shared" si="51"/>
        <v>8</v>
      </c>
      <c r="X52" s="10">
        <f t="shared" si="41"/>
        <v>27</v>
      </c>
      <c r="Y52" s="12">
        <f t="shared" si="42"/>
        <v>0.004656712962962963</v>
      </c>
      <c r="Z52" s="2">
        <f t="shared" si="43"/>
        <v>270.00465671296297</v>
      </c>
    </row>
    <row r="53" spans="1:26" ht="12.75" customHeight="1">
      <c r="A53" s="86" t="s">
        <v>21</v>
      </c>
      <c r="B53" s="85">
        <f t="shared" si="44"/>
        <v>12</v>
      </c>
      <c r="C53" s="38">
        <f t="shared" si="45"/>
        <v>7</v>
      </c>
      <c r="D53" s="11">
        <f t="shared" si="39"/>
        <v>58</v>
      </c>
      <c r="E53" s="38">
        <f t="shared" si="46"/>
        <v>12</v>
      </c>
      <c r="F53" s="9">
        <v>19</v>
      </c>
      <c r="G53" s="8">
        <v>185</v>
      </c>
      <c r="H53" s="8">
        <v>0</v>
      </c>
      <c r="K53" s="22">
        <f t="shared" si="40"/>
        <v>185</v>
      </c>
      <c r="L53" s="63">
        <v>9</v>
      </c>
      <c r="M53" s="75">
        <v>4</v>
      </c>
      <c r="N53" s="60">
        <v>0.0011103009259259258</v>
      </c>
      <c r="O53" s="12"/>
      <c r="P53" s="12">
        <v>0.0013979166666666664</v>
      </c>
      <c r="Q53" s="7">
        <v>0.0022525462962962963</v>
      </c>
      <c r="R53" s="7">
        <v>0.000318287037037037</v>
      </c>
      <c r="S53" s="55">
        <f t="shared" si="47"/>
        <v>12</v>
      </c>
      <c r="T53" s="55">
        <f t="shared" si="48"/>
      </c>
      <c r="U53" s="55">
        <f t="shared" si="49"/>
        <v>10</v>
      </c>
      <c r="V53" s="55">
        <f t="shared" si="50"/>
        <v>11</v>
      </c>
      <c r="W53" s="55">
        <f t="shared" si="51"/>
        <v>11</v>
      </c>
      <c r="X53" s="10">
        <f t="shared" si="41"/>
        <v>44</v>
      </c>
      <c r="Y53" s="12">
        <f t="shared" si="42"/>
        <v>0.005079050925925926</v>
      </c>
      <c r="Z53" s="2">
        <f t="shared" si="43"/>
        <v>440.00507905092593</v>
      </c>
    </row>
    <row r="54" spans="1:26" ht="12.75">
      <c r="A54" s="86" t="s">
        <v>44</v>
      </c>
      <c r="B54" s="85">
        <f t="shared" si="44"/>
        <v>1</v>
      </c>
      <c r="C54" s="38">
        <f t="shared" si="45"/>
        <v>1</v>
      </c>
      <c r="D54" s="11">
        <f t="shared" si="39"/>
        <v>7</v>
      </c>
      <c r="E54" s="38">
        <f t="shared" si="46"/>
        <v>1</v>
      </c>
      <c r="F54" s="9">
        <v>20</v>
      </c>
      <c r="G54" s="8">
        <v>200</v>
      </c>
      <c r="H54" s="8">
        <v>55</v>
      </c>
      <c r="K54" s="22">
        <f t="shared" si="40"/>
        <v>255</v>
      </c>
      <c r="L54" s="63">
        <v>9</v>
      </c>
      <c r="M54" s="75">
        <v>5</v>
      </c>
      <c r="N54" s="60">
        <v>0.0006159722222222223</v>
      </c>
      <c r="P54" s="7">
        <v>0.0011519675925925927</v>
      </c>
      <c r="Q54" s="7">
        <v>0.001735763888888889</v>
      </c>
      <c r="R54" s="7">
        <v>0.00027743055555555556</v>
      </c>
      <c r="S54" s="55">
        <f t="shared" si="47"/>
        <v>1</v>
      </c>
      <c r="T54" s="55">
        <f t="shared" si="48"/>
      </c>
      <c r="U54" s="55">
        <f t="shared" si="49"/>
        <v>1</v>
      </c>
      <c r="V54" s="55">
        <f t="shared" si="50"/>
        <v>1</v>
      </c>
      <c r="W54" s="55">
        <f t="shared" si="51"/>
        <v>2</v>
      </c>
      <c r="X54" s="10">
        <f t="shared" si="41"/>
        <v>5</v>
      </c>
      <c r="Y54" s="12">
        <f t="shared" si="42"/>
        <v>0.0037811342592592597</v>
      </c>
      <c r="Z54" s="2">
        <f t="shared" si="43"/>
        <v>50.003781134259256</v>
      </c>
    </row>
    <row r="55" spans="1:26" ht="12.75">
      <c r="A55" s="86" t="s">
        <v>54</v>
      </c>
      <c r="B55" s="85">
        <f t="shared" si="44"/>
        <v>10</v>
      </c>
      <c r="C55" s="38">
        <f t="shared" si="45"/>
        <v>9</v>
      </c>
      <c r="D55" s="11">
        <f t="shared" si="39"/>
        <v>55</v>
      </c>
      <c r="E55" s="38">
        <f t="shared" si="46"/>
        <v>11</v>
      </c>
      <c r="F55" s="9">
        <v>21</v>
      </c>
      <c r="G55" s="8">
        <v>175</v>
      </c>
      <c r="H55" s="8">
        <v>0</v>
      </c>
      <c r="K55" s="22">
        <f t="shared" si="40"/>
        <v>175</v>
      </c>
      <c r="L55" s="65">
        <v>9</v>
      </c>
      <c r="M55" s="76">
        <v>6</v>
      </c>
      <c r="N55" s="60">
        <v>0.0010416666666666667</v>
      </c>
      <c r="P55" s="7">
        <v>0.001511226851851852</v>
      </c>
      <c r="Q55" s="7">
        <v>0.0022399305555555553</v>
      </c>
      <c r="R55" s="7">
        <v>0.00031296296296296297</v>
      </c>
      <c r="S55" s="55">
        <f t="shared" si="47"/>
        <v>6</v>
      </c>
      <c r="T55" s="55">
        <f t="shared" si="48"/>
      </c>
      <c r="U55" s="55">
        <f t="shared" si="49"/>
        <v>11</v>
      </c>
      <c r="V55" s="55">
        <f t="shared" si="50"/>
        <v>10</v>
      </c>
      <c r="W55" s="55">
        <f t="shared" si="51"/>
        <v>10</v>
      </c>
      <c r="X55" s="10">
        <f t="shared" si="41"/>
        <v>37</v>
      </c>
      <c r="Y55" s="12">
        <f t="shared" si="42"/>
        <v>0.005105787037037037</v>
      </c>
      <c r="Z55" s="2">
        <f t="shared" si="43"/>
        <v>370.00510578703705</v>
      </c>
    </row>
    <row r="56" spans="1:13" ht="15.75">
      <c r="A56" s="28"/>
      <c r="B56" s="18"/>
      <c r="F56" s="27"/>
      <c r="L56" s="78"/>
      <c r="M56" s="79"/>
    </row>
    <row r="57" spans="1:6" ht="15.75">
      <c r="A57" s="28"/>
      <c r="B57" s="18"/>
      <c r="F57" s="27"/>
    </row>
    <row r="58" spans="1:6" ht="15.75">
      <c r="A58" s="28"/>
      <c r="B58" s="18"/>
      <c r="F58" s="27"/>
    </row>
    <row r="59" spans="1:6" ht="15.75">
      <c r="A59" s="28"/>
      <c r="B59" s="18"/>
      <c r="F59" s="27"/>
    </row>
    <row r="60" spans="1:6" ht="15.75">
      <c r="A60" s="28"/>
      <c r="B60" s="18"/>
      <c r="F60" s="27"/>
    </row>
    <row r="61" ht="12.75">
      <c r="B61" s="18"/>
    </row>
    <row r="62" ht="12.75">
      <c r="B62" s="18"/>
    </row>
    <row r="63" ht="12.75">
      <c r="B63" s="18"/>
    </row>
    <row r="64" ht="12.75">
      <c r="B64" s="18"/>
    </row>
    <row r="65" ht="12.75">
      <c r="B65" s="18"/>
    </row>
    <row r="66" ht="12.75">
      <c r="B66" s="18"/>
    </row>
    <row r="67" ht="12.75">
      <c r="B67" s="18"/>
    </row>
    <row r="68" ht="12.75">
      <c r="B68" s="18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</sheetData>
  <sheetProtection/>
  <mergeCells count="8">
    <mergeCell ref="A43:E43"/>
    <mergeCell ref="F3:Z3"/>
    <mergeCell ref="F15:Z15"/>
    <mergeCell ref="F30:Z30"/>
    <mergeCell ref="B1:E1"/>
    <mergeCell ref="A3:E3"/>
    <mergeCell ref="A15:E15"/>
    <mergeCell ref="A30:E30"/>
  </mergeCells>
  <conditionalFormatting sqref="B16:C29 E16:E29 B31:C42 E31:E42 B44:C55 E44:E55 B4:C14 E4:E14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 horizontalCentered="1"/>
  <pageMargins left="0.2" right="0.19" top="0.68" bottom="0.32" header="0.33" footer="0.17"/>
  <pageSetup fitToHeight="1" fitToWidth="1" horizontalDpi="360" verticalDpi="360" orientation="landscape" paperSize="9" scale="66" r:id="rId3"/>
  <headerFooter alignWithMargins="0">
    <oddHeader xml:space="preserve">&amp;L&amp;"Berlin Sans FB,Regular"&amp;20Sheffield Lifesaving Club&amp;C&amp;"Berlin Sans FB,Regular"&amp;20Competition&amp;R&amp;"Berlin Sans FB,Regular"&amp;20 2009 </oddHeader>
  </headerFooter>
  <ignoredErrors>
    <ignoredError sqref="Y4:Y14 Y16:Y29 Y31:Y42 Y44:Y55 K31:K35 K4:K7 K8:K13 K36:K42 K44:K55 K16:K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Lifesaving Competition</dc:title>
  <dc:subject>Results Sheet</dc:subject>
  <dc:creator>SLSC</dc:creator>
  <cp:keywords/>
  <dc:description/>
  <cp:lastModifiedBy>Ledger</cp:lastModifiedBy>
  <cp:lastPrinted>2009-10-28T20:45:17Z</cp:lastPrinted>
  <dcterms:created xsi:type="dcterms:W3CDTF">1997-10-23T18:05:32Z</dcterms:created>
  <dcterms:modified xsi:type="dcterms:W3CDTF">2009-10-29T08:38:44Z</dcterms:modified>
  <cp:category/>
  <cp:version/>
  <cp:contentType/>
  <cp:contentStatus/>
</cp:coreProperties>
</file>